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G:\L\L_Lease IT\2026\Q1'2026\Convert_Q1'2026\"/>
    </mc:Choice>
  </mc:AlternateContent>
  <xr:revisionPtr revIDLastSave="0" documentId="13_ncr:1_{4F58B5C6-D40B-411A-9A43-7FAE8D64A5D6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Recovered_Sheet1" sheetId="2" state="veryHidden" r:id="rId1"/>
    <sheet name="Recovered_Sheet2" sheetId="3" state="veryHidden" r:id="rId2"/>
    <sheet name="BS" sheetId="6" r:id="rId3"/>
    <sheet name="PL" sheetId="7" r:id="rId4"/>
    <sheet name="SE-Conso" sheetId="4" r:id="rId5"/>
    <sheet name="SE-Separate" sheetId="8" r:id="rId6"/>
    <sheet name="CF" sheetId="9" r:id="rId7"/>
  </sheets>
  <definedNames>
    <definedName name="\a" localSheetId="2">BS!#REF!</definedName>
    <definedName name="\a">#REF!</definedName>
    <definedName name="\c" localSheetId="2">BS!#REF!</definedName>
    <definedName name="\c">#REF!</definedName>
    <definedName name="\d" localSheetId="2">BS!#REF!</definedName>
    <definedName name="\d">#REF!</definedName>
    <definedName name="_Regression_Int" localSheetId="2" hidden="1">1</definedName>
    <definedName name="_xlnm.Print_Area" localSheetId="2">BS!$A$1:$L$93</definedName>
    <definedName name="_xlnm.Print_Area" localSheetId="6">CF!$A$1:$K$68</definedName>
    <definedName name="_xlnm.Print_Area" localSheetId="4">'SE-Conso'!$A$1:$K$25</definedName>
    <definedName name="Print_Area_MI" localSheetId="2">BS!#REF!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9" l="1"/>
  <c r="I59" i="9"/>
  <c r="G59" i="9"/>
  <c r="E59" i="9"/>
  <c r="I61" i="9"/>
  <c r="E61" i="9"/>
  <c r="F62" i="6"/>
  <c r="L34" i="6"/>
  <c r="J34" i="6"/>
  <c r="H34" i="6"/>
  <c r="F34" i="6"/>
  <c r="F19" i="6"/>
  <c r="H19" i="6"/>
  <c r="J19" i="6"/>
  <c r="L19" i="6"/>
  <c r="K53" i="9" l="1"/>
  <c r="G53" i="9"/>
  <c r="K18" i="7"/>
  <c r="K13" i="7"/>
  <c r="G18" i="7"/>
  <c r="G13" i="7"/>
  <c r="L83" i="6"/>
  <c r="L85" i="6" s="1"/>
  <c r="H83" i="6"/>
  <c r="H85" i="6" s="1"/>
  <c r="E53" i="9"/>
  <c r="I53" i="9"/>
  <c r="L55" i="6"/>
  <c r="J55" i="6"/>
  <c r="H55" i="6"/>
  <c r="F55" i="6"/>
  <c r="H62" i="6"/>
  <c r="G19" i="7" l="1"/>
  <c r="G21" i="7" s="1"/>
  <c r="G23" i="7" s="1"/>
  <c r="G27" i="7" s="1"/>
  <c r="K19" i="7"/>
  <c r="K21" i="7" s="1"/>
  <c r="K23" i="7" s="1"/>
  <c r="K31" i="7" s="1"/>
  <c r="I18" i="7"/>
  <c r="E18" i="7"/>
  <c r="I13" i="7"/>
  <c r="E13" i="7"/>
  <c r="K10" i="8"/>
  <c r="K10" i="4"/>
  <c r="J62" i="6"/>
  <c r="L62" i="6"/>
  <c r="G13" i="4"/>
  <c r="G14" i="4" s="1"/>
  <c r="E13" i="4"/>
  <c r="E14" i="4" s="1"/>
  <c r="C13" i="4"/>
  <c r="C14" i="4" s="1"/>
  <c r="K12" i="4"/>
  <c r="G19" i="8"/>
  <c r="G20" i="8" s="1"/>
  <c r="G21" i="8" s="1"/>
  <c r="E19" i="8"/>
  <c r="E20" i="8" s="1"/>
  <c r="E21" i="8" s="1"/>
  <c r="C19" i="8"/>
  <c r="C20" i="8" s="1"/>
  <c r="C21" i="8" s="1"/>
  <c r="G13" i="8"/>
  <c r="G14" i="8" s="1"/>
  <c r="E13" i="8"/>
  <c r="E14" i="8" s="1"/>
  <c r="C13" i="8"/>
  <c r="C14" i="8" s="1"/>
  <c r="G19" i="4"/>
  <c r="G20" i="4" s="1"/>
  <c r="G21" i="4" s="1"/>
  <c r="E19" i="4"/>
  <c r="E20" i="4" s="1"/>
  <c r="E21" i="4" s="1"/>
  <c r="C19" i="4"/>
  <c r="C20" i="4" s="1"/>
  <c r="C21" i="4" s="1"/>
  <c r="K18" i="4"/>
  <c r="G31" i="7" l="1"/>
  <c r="K27" i="7"/>
  <c r="I19" i="7"/>
  <c r="I21" i="7" s="1"/>
  <c r="E19" i="7"/>
  <c r="E21" i="7" s="1"/>
  <c r="J63" i="6"/>
  <c r="F63" i="6"/>
  <c r="H63" i="6"/>
  <c r="H86" i="6" s="1"/>
  <c r="L63" i="6"/>
  <c r="L86" i="6" s="1"/>
  <c r="F35" i="6"/>
  <c r="J35" i="6"/>
  <c r="H35" i="6"/>
  <c r="L35" i="6"/>
  <c r="K9" i="9" l="1"/>
  <c r="G9" i="9"/>
  <c r="E23" i="7"/>
  <c r="E9" i="9"/>
  <c r="E19" i="9" s="1"/>
  <c r="E34" i="9" s="1"/>
  <c r="E37" i="9" s="1"/>
  <c r="E60" i="9" s="1"/>
  <c r="E62" i="9" s="1"/>
  <c r="E63" i="9" s="1"/>
  <c r="I23" i="7"/>
  <c r="I9" i="9"/>
  <c r="I19" i="9" s="1"/>
  <c r="I34" i="9" s="1"/>
  <c r="I37" i="9" s="1"/>
  <c r="I60" i="9" s="1"/>
  <c r="I62" i="9" s="1"/>
  <c r="I63" i="9" s="1"/>
  <c r="H87" i="6"/>
  <c r="I13" i="8"/>
  <c r="I14" i="8" s="1"/>
  <c r="K11" i="8"/>
  <c r="K13" i="8" s="1"/>
  <c r="K14" i="8" s="1"/>
  <c r="L87" i="6"/>
  <c r="E31" i="7" l="1"/>
  <c r="I17" i="4"/>
  <c r="I31" i="7"/>
  <c r="I17" i="8"/>
  <c r="E27" i="7"/>
  <c r="G19" i="9"/>
  <c r="G34" i="9" s="1"/>
  <c r="G37" i="9" s="1"/>
  <c r="G60" i="9" s="1"/>
  <c r="G62" i="9" s="1"/>
  <c r="G63" i="9" s="1"/>
  <c r="K19" i="9"/>
  <c r="K34" i="9" s="1"/>
  <c r="K37" i="9" s="1"/>
  <c r="K60" i="9" s="1"/>
  <c r="K62" i="9" s="1"/>
  <c r="K63" i="9" s="1"/>
  <c r="I27" i="7"/>
  <c r="I19" i="8"/>
  <c r="I20" i="8" s="1"/>
  <c r="I19" i="4"/>
  <c r="K17" i="4"/>
  <c r="I13" i="4"/>
  <c r="K11" i="4"/>
  <c r="J82" i="6" l="1"/>
  <c r="J83" i="6" s="1"/>
  <c r="J85" i="6" s="1"/>
  <c r="J86" i="6" s="1"/>
  <c r="J87" i="6" s="1"/>
  <c r="K17" i="8"/>
  <c r="K19" i="8" s="1"/>
  <c r="K20" i="8" s="1"/>
  <c r="I14" i="4"/>
  <c r="K13" i="4"/>
  <c r="K14" i="4" s="1"/>
  <c r="I20" i="4"/>
  <c r="K19" i="4"/>
  <c r="K20" i="4" s="1"/>
  <c r="K21" i="8" l="1"/>
  <c r="I21" i="8"/>
  <c r="F82" i="6"/>
  <c r="F83" i="6" l="1"/>
  <c r="F85" i="6" s="1"/>
  <c r="I21" i="4"/>
  <c r="K21" i="4" l="1"/>
  <c r="F86" i="6"/>
  <c r="F87" i="6" s="1"/>
</calcChain>
</file>

<file path=xl/sharedStrings.xml><?xml version="1.0" encoding="utf-8"?>
<sst xmlns="http://schemas.openxmlformats.org/spreadsheetml/2006/main" count="282" uniqueCount="180">
  <si>
    <t>Lease IT Public Company Limited and its subsidiaries</t>
  </si>
  <si>
    <t>As at 31 March 2026</t>
  </si>
  <si>
    <t>(Unit: Thousand Baht)</t>
  </si>
  <si>
    <t>Consolidated financial statements</t>
  </si>
  <si>
    <t>Separate financial statements</t>
  </si>
  <si>
    <t>Note</t>
  </si>
  <si>
    <t>31 March 2026</t>
  </si>
  <si>
    <t>31 December 2025</t>
  </si>
  <si>
    <t>(Unaudited</t>
  </si>
  <si>
    <t>(Audited)</t>
  </si>
  <si>
    <t>but reviewed)</t>
  </si>
  <si>
    <t>Assets</t>
  </si>
  <si>
    <t>Current assets</t>
  </si>
  <si>
    <t>Cash and cash equivalents</t>
  </si>
  <si>
    <t>Trade and other current receivables</t>
  </si>
  <si>
    <t>3</t>
  </si>
  <si>
    <t>Current portion of installment account receivables</t>
  </si>
  <si>
    <t>4</t>
  </si>
  <si>
    <t>Current portion of loan receivables</t>
  </si>
  <si>
    <t>Current portion of factoring receivables</t>
  </si>
  <si>
    <t>Current portion of financial lease receivables</t>
  </si>
  <si>
    <t>Current portion of long-term loan receivables</t>
  </si>
  <si>
    <t xml:space="preserve">Other current assets </t>
  </si>
  <si>
    <t>Total current assets</t>
  </si>
  <si>
    <t>Non-current assets</t>
  </si>
  <si>
    <t xml:space="preserve">Restricted bank deposits </t>
  </si>
  <si>
    <t>11</t>
  </si>
  <si>
    <t>Installment account receivables - net of current portion</t>
  </si>
  <si>
    <t>Loan receivables - net of current portion</t>
  </si>
  <si>
    <t>5</t>
  </si>
  <si>
    <t xml:space="preserve">Factoring receivables - net of current portion </t>
  </si>
  <si>
    <t>6</t>
  </si>
  <si>
    <t>Financial lease receivables - net of current portion</t>
  </si>
  <si>
    <t>Long-term loan receivables - net of current portion</t>
  </si>
  <si>
    <t>9</t>
  </si>
  <si>
    <t>12</t>
  </si>
  <si>
    <t>Equipment</t>
  </si>
  <si>
    <t>Right-of-use assets</t>
  </si>
  <si>
    <t xml:space="preserve">Intangible assets </t>
  </si>
  <si>
    <t>Deferred tax assets</t>
  </si>
  <si>
    <t>Total non-current assets</t>
  </si>
  <si>
    <t>Total assets</t>
  </si>
  <si>
    <t>The accompanying notes are an integral part of the financial statements.</t>
  </si>
  <si>
    <t>Liabilities and shareholders' equity</t>
  </si>
  <si>
    <t>Current liabilities</t>
  </si>
  <si>
    <t>14</t>
  </si>
  <si>
    <t>Trade and other current payables</t>
  </si>
  <si>
    <t>15</t>
  </si>
  <si>
    <t>Current portion of lease liabilities</t>
  </si>
  <si>
    <t>Income tax payable</t>
  </si>
  <si>
    <t>Other current financial liabilities</t>
  </si>
  <si>
    <t>Other current liabilities</t>
  </si>
  <si>
    <t>Total current liabilities</t>
  </si>
  <si>
    <t>Non-current liabilities</t>
  </si>
  <si>
    <t>Debentures - net of current  portion</t>
  </si>
  <si>
    <t>Lease liabilities - net of current portion</t>
  </si>
  <si>
    <t xml:space="preserve">Non-current provision for employee benefits  </t>
  </si>
  <si>
    <t>Other non-current financial liabilties</t>
  </si>
  <si>
    <t>16</t>
  </si>
  <si>
    <t>Total non-current liabilities</t>
  </si>
  <si>
    <t>Total liabilities</t>
  </si>
  <si>
    <t>Shareholders' equity</t>
  </si>
  <si>
    <t xml:space="preserve">Share capital </t>
  </si>
  <si>
    <t xml:space="preserve">   Registered</t>
  </si>
  <si>
    <t xml:space="preserve">      601,732,935 ordinary shares of Baht 1 each</t>
  </si>
  <si>
    <t xml:space="preserve">   Issued and fully paid-up</t>
  </si>
  <si>
    <t>Share premium</t>
  </si>
  <si>
    <t>Retained earnings (deficit)</t>
  </si>
  <si>
    <t xml:space="preserve">   Unappropriated</t>
  </si>
  <si>
    <t>Total equity attributable to owners of the Company</t>
  </si>
  <si>
    <t>Non-controlling interests of the subsidiaries</t>
  </si>
  <si>
    <t>Total shareholders' equity</t>
  </si>
  <si>
    <t>Total liabilities and shareholders' equity</t>
  </si>
  <si>
    <t>Directors</t>
  </si>
  <si>
    <t>(Unaudited but reviewed)</t>
  </si>
  <si>
    <t xml:space="preserve">Statement of comprehensive income </t>
  </si>
  <si>
    <t>For the three-month period ended 31 March 2026</t>
  </si>
  <si>
    <t>(Unit: Thousand Baht except earnings per share expressed in Baht)</t>
  </si>
  <si>
    <t>Profit or loss:</t>
  </si>
  <si>
    <t>Revenues</t>
  </si>
  <si>
    <t>Interest incomes</t>
  </si>
  <si>
    <t>17</t>
  </si>
  <si>
    <t>18</t>
  </si>
  <si>
    <t>Other incomes</t>
  </si>
  <si>
    <t>Total revenues</t>
  </si>
  <si>
    <t xml:space="preserve">Expenses </t>
  </si>
  <si>
    <t>Service expenses</t>
  </si>
  <si>
    <t>Administrative expenses</t>
  </si>
  <si>
    <t>Expected credit losses</t>
  </si>
  <si>
    <t xml:space="preserve">Total expenses </t>
  </si>
  <si>
    <t xml:space="preserve">Finance cost </t>
  </si>
  <si>
    <t xml:space="preserve">Income tax revenues (expenses) </t>
  </si>
  <si>
    <t>13</t>
  </si>
  <si>
    <t xml:space="preserve">   Weighted average number of ordinary shares</t>
  </si>
  <si>
    <t xml:space="preserve">      (Thousand shares)</t>
  </si>
  <si>
    <t>Statement of change in shareholders' equity</t>
  </si>
  <si>
    <t xml:space="preserve">Total </t>
  </si>
  <si>
    <t xml:space="preserve"> paid-up</t>
  </si>
  <si>
    <t>Appropriated -</t>
  </si>
  <si>
    <t xml:space="preserve">shareholders' </t>
  </si>
  <si>
    <t xml:space="preserve"> share capital</t>
  </si>
  <si>
    <t>statutory reserve</t>
  </si>
  <si>
    <t>Unappropriated</t>
  </si>
  <si>
    <t xml:space="preserve">equity </t>
  </si>
  <si>
    <t>Balance as at 1 January 2025</t>
  </si>
  <si>
    <t>Profit for the period</t>
  </si>
  <si>
    <t>Other comprehensive income for the period</t>
  </si>
  <si>
    <t>Total comprehensive income for the period</t>
  </si>
  <si>
    <t>Balance as at 31 March 2025</t>
  </si>
  <si>
    <t>Balance as at 1 January 2026</t>
  </si>
  <si>
    <t>Balance as at 31 March 2026</t>
  </si>
  <si>
    <t>Statement of change in shareholders' equity (continued)</t>
  </si>
  <si>
    <t>Cash flows from operating activities</t>
  </si>
  <si>
    <t xml:space="preserve">Adjustment to reconcile profit before income tax expenses </t>
  </si>
  <si>
    <t xml:space="preserve">   Depreciation and amortisation</t>
  </si>
  <si>
    <t xml:space="preserve">   Expected credit losses</t>
  </si>
  <si>
    <t xml:space="preserve">   Interest income</t>
  </si>
  <si>
    <t xml:space="preserve">   Provision for employee benefits</t>
  </si>
  <si>
    <t xml:space="preserve">   Finance cost</t>
  </si>
  <si>
    <t xml:space="preserve">   operating assets and liabilities</t>
  </si>
  <si>
    <t>Operating assets (increase) decrease</t>
  </si>
  <si>
    <t xml:space="preserve">   Trade and other current receivables</t>
  </si>
  <si>
    <t xml:space="preserve">   Installment account receivables</t>
  </si>
  <si>
    <t xml:space="preserve">   Loan receivables</t>
  </si>
  <si>
    <t xml:space="preserve">   Factoring receivables</t>
  </si>
  <si>
    <t xml:space="preserve">   Financial lease receivables </t>
  </si>
  <si>
    <t xml:space="preserve">   Hire-purchase receivables</t>
  </si>
  <si>
    <t xml:space="preserve">   Long-term loan receivables</t>
  </si>
  <si>
    <t xml:space="preserve">   Other current assets</t>
  </si>
  <si>
    <t>Operating liabilities increase (decrease)</t>
  </si>
  <si>
    <t xml:space="preserve">   Trade and other current payables</t>
  </si>
  <si>
    <t xml:space="preserve">   Other current financial liabilities</t>
  </si>
  <si>
    <t xml:space="preserve">   Other current liabilities</t>
  </si>
  <si>
    <t xml:space="preserve">   Other non-current financial liabilities</t>
  </si>
  <si>
    <t>Cash flows used in operating activities</t>
  </si>
  <si>
    <t xml:space="preserve">   Interest received</t>
  </si>
  <si>
    <t xml:space="preserve">   Interest paid</t>
  </si>
  <si>
    <t>Net cash flows used in operating activities</t>
  </si>
  <si>
    <t>Cash flows from investing activities</t>
  </si>
  <si>
    <t>Net cash flows from (used in) investing activities</t>
  </si>
  <si>
    <t>Cash flows from financing activities</t>
  </si>
  <si>
    <t>Cash paid for redemption of debentures</t>
  </si>
  <si>
    <t>Repayment of lease liabilities</t>
  </si>
  <si>
    <t>Cash and cash equivalents at beginning of the period</t>
  </si>
  <si>
    <t xml:space="preserve">Cash and cash equivalents at end of the period </t>
  </si>
  <si>
    <t>Non-cash items</t>
  </si>
  <si>
    <t xml:space="preserve">   Accounts payable from purchases of intangible assets</t>
  </si>
  <si>
    <t>Short-term loans from financial institutions</t>
  </si>
  <si>
    <t>Increase of short-term loans from financial institutions</t>
  </si>
  <si>
    <t xml:space="preserve">      442,931,258 ordinary shares of Baht 1 each</t>
  </si>
  <si>
    <t xml:space="preserve">Profit before income tax </t>
  </si>
  <si>
    <t>Operating income</t>
  </si>
  <si>
    <t>Earnings per share</t>
  </si>
  <si>
    <t xml:space="preserve">Basic earnings per share </t>
  </si>
  <si>
    <t xml:space="preserve">   Earnings attributable to equity holders of the Company</t>
  </si>
  <si>
    <t xml:space="preserve">Loss from operating activities before change in </t>
  </si>
  <si>
    <t xml:space="preserve">Increase in restricted bank deposits </t>
  </si>
  <si>
    <t>Net cash flows from financing activities</t>
  </si>
  <si>
    <t>Net increase in cash and cash equivalents</t>
  </si>
  <si>
    <t xml:space="preserve">Statement of financial position </t>
  </si>
  <si>
    <t>Statement of financial position (continued)</t>
  </si>
  <si>
    <t>Investments in subsidiaries</t>
  </si>
  <si>
    <t>Property foreclosed</t>
  </si>
  <si>
    <t>Other non-current assets</t>
  </si>
  <si>
    <t>Other non-current provisions</t>
  </si>
  <si>
    <t>19</t>
  </si>
  <si>
    <t>Fee and service incomes</t>
  </si>
  <si>
    <t xml:space="preserve">Issued and </t>
  </si>
  <si>
    <t>Statement of cash flows</t>
  </si>
  <si>
    <t>Statement of cash flows (continued)</t>
  </si>
  <si>
    <t xml:space="preserve">   to net cash provided by (paid from) operating activities:</t>
  </si>
  <si>
    <t xml:space="preserve">   Dividend income </t>
  </si>
  <si>
    <t>Short-term loans to a subsidiary</t>
  </si>
  <si>
    <t>Cash paid for purchases of equipment</t>
  </si>
  <si>
    <t>Cash paid for purchases of intangible assets</t>
  </si>
  <si>
    <t>Cash receipt from dividend from a subsidiary</t>
  </si>
  <si>
    <t>Supplemental cash flows information</t>
  </si>
  <si>
    <t>Other comprehensive income:</t>
  </si>
  <si>
    <t xml:space="preserve">Short-term loans </t>
  </si>
  <si>
    <t xml:space="preserve">Cash receipt from short-term loans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</si>
</sst>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164" formatCode="_-* #,##0_-;\-* #,##0_-;_-* &quot;-&quot;_-;_-@_-"/>
    <numFmt numFmtId="165" formatCode="_-* #,##0.00_-;\-* #,##0.00_-;_-* &quot;-&quot;??_-;_-@_-"/>
    <numFmt numFmtId="166" formatCode="#,##0\ ;\(#,##0\)"/>
    <numFmt numFmtId="167" formatCode="#,##0.00\ ;\(#,##0.00\)"/>
    <numFmt numFmtId="168" formatCode="0.0%"/>
    <numFmt numFmtId="169" formatCode="0.00_)"/>
    <numFmt numFmtId="170" formatCode="_(* #,##0_);_(* \(#,##0\);_(* &quot;-&quot;??_);_(@_)"/>
    <numFmt numFmtId="171" formatCode="dd\-mmm\-yy_)"/>
    <numFmt numFmtId="172" formatCode="#,##0.00\ &quot;F&quot;;\-#,##0.00\ &quot;F&quot;"/>
    <numFmt numFmtId="173" formatCode="#,##0;\(#,##0\)"/>
    <numFmt numFmtId="174" formatCode="_(* #,##0.000_);_(* \(#,##0.000\);_(* &quot;-&quot;???_);_(@_)"/>
    <numFmt numFmtId="175" formatCode="_(* #,##0.000_);_(* \(#,##0.000\);_(* &quot;-&quot;??_);_(@_)"/>
  </numFmts>
  <fonts count="17">
    <font>
      <sz val="11"/>
      <name val="Times New Roman"/>
      <family val="1"/>
    </font>
    <font>
      <sz val="12"/>
      <name val="EucrosiaUPC"/>
      <family val="1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8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4"/>
      <name val="Cordia New"/>
      <family val="2"/>
    </font>
    <font>
      <sz val="10"/>
      <name val="ApFont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39" fontId="0" fillId="0" borderId="0"/>
    <xf numFmtId="40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3" fillId="0" borderId="0"/>
    <xf numFmtId="171" fontId="3" fillId="0" borderId="0"/>
    <xf numFmtId="168" fontId="3" fillId="0" borderId="0"/>
    <xf numFmtId="38" fontId="4" fillId="2" borderId="0" applyNumberFormat="0" applyBorder="0" applyAlignment="0" applyProtection="0"/>
    <xf numFmtId="10" fontId="4" fillId="3" borderId="1" applyNumberFormat="0" applyBorder="0" applyAlignment="0" applyProtection="0"/>
    <xf numFmtId="37" fontId="5" fillId="0" borderId="0"/>
    <xf numFmtId="169" fontId="6" fillId="0" borderId="0"/>
    <xf numFmtId="0" fontId="8" fillId="0" borderId="0"/>
    <xf numFmtId="10" fontId="2" fillId="0" borderId="0" applyFont="0" applyFill="0" applyBorder="0" applyAlignment="0" applyProtection="0"/>
    <xf numFmtId="1" fontId="2" fillId="0" borderId="2" applyNumberFormat="0" applyFill="0" applyAlignment="0" applyProtection="0">
      <alignment horizontal="center" vertical="center"/>
    </xf>
    <xf numFmtId="165" fontId="7" fillId="0" borderId="0" applyFont="0" applyFill="0" applyBorder="0" applyAlignment="0" applyProtection="0"/>
  </cellStyleXfs>
  <cellXfs count="129">
    <xf numFmtId="39" fontId="0" fillId="0" borderId="0" xfId="0"/>
    <xf numFmtId="41" fontId="9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39" fontId="10" fillId="0" borderId="0" xfId="0" applyFont="1" applyAlignment="1">
      <alignment horizontal="center" vertical="center"/>
    </xf>
    <xf numFmtId="39" fontId="12" fillId="0" borderId="0" xfId="0" applyFont="1" applyAlignment="1">
      <alignment vertical="center"/>
    </xf>
    <xf numFmtId="39" fontId="13" fillId="0" borderId="0" xfId="0" applyFont="1" applyAlignment="1">
      <alignment horizontal="centerContinuous" vertical="center"/>
    </xf>
    <xf numFmtId="40" fontId="13" fillId="0" borderId="0" xfId="1" applyFont="1" applyFill="1" applyAlignment="1">
      <alignment horizontal="centerContinuous" vertical="center"/>
    </xf>
    <xf numFmtId="49" fontId="13" fillId="0" borderId="0" xfId="0" applyNumberFormat="1" applyFont="1" applyAlignment="1">
      <alignment horizontal="centerContinuous" vertical="center"/>
    </xf>
    <xf numFmtId="39" fontId="13" fillId="0" borderId="0" xfId="0" applyFont="1" applyAlignment="1">
      <alignment vertical="center"/>
    </xf>
    <xf numFmtId="49" fontId="13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vertical="center"/>
    </xf>
    <xf numFmtId="0" fontId="13" fillId="0" borderId="3" xfId="0" quotePrefix="1" applyNumberFormat="1" applyFont="1" applyBorder="1" applyAlignment="1">
      <alignment horizontal="center" vertical="center"/>
    </xf>
    <xf numFmtId="0" fontId="13" fillId="0" borderId="0" xfId="0" applyNumberFormat="1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0" fontId="13" fillId="0" borderId="0" xfId="0" quotePrefix="1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0" fontId="13" fillId="0" borderId="0" xfId="1" applyNumberFormat="1" applyFont="1" applyFill="1" applyBorder="1" applyAlignment="1">
      <alignment horizontal="center" vertical="center"/>
    </xf>
    <xf numFmtId="167" fontId="13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39" fontId="9" fillId="0" borderId="0" xfId="0" applyFont="1" applyAlignment="1">
      <alignment vertical="center"/>
    </xf>
    <xf numFmtId="167" fontId="9" fillId="0" borderId="0" xfId="0" applyNumberFormat="1" applyFont="1" applyAlignment="1">
      <alignment vertical="center"/>
    </xf>
    <xf numFmtId="41" fontId="9" fillId="0" borderId="0" xfId="2" applyNumberFormat="1" applyFont="1" applyFill="1" applyAlignment="1">
      <alignment vertical="center"/>
    </xf>
    <xf numFmtId="41" fontId="13" fillId="0" borderId="4" xfId="2" applyNumberFormat="1" applyFont="1" applyFill="1" applyBorder="1" applyAlignment="1">
      <alignment vertical="center"/>
    </xf>
    <xf numFmtId="40" fontId="13" fillId="0" borderId="0" xfId="1" applyFont="1" applyFill="1" applyAlignment="1">
      <alignment vertical="center"/>
    </xf>
    <xf numFmtId="41" fontId="13" fillId="0" borderId="0" xfId="0" applyNumberFormat="1" applyFont="1" applyAlignment="1">
      <alignment vertical="center"/>
    </xf>
    <xf numFmtId="41" fontId="13" fillId="0" borderId="0" xfId="2" applyNumberFormat="1" applyFont="1" applyFill="1" applyAlignment="1">
      <alignment vertical="center"/>
    </xf>
    <xf numFmtId="41" fontId="9" fillId="0" borderId="0" xfId="3" applyNumberFormat="1" applyFont="1" applyFill="1" applyAlignment="1">
      <alignment vertical="center"/>
    </xf>
    <xf numFmtId="41" fontId="9" fillId="0" borderId="3" xfId="2" applyNumberFormat="1" applyFont="1" applyFill="1" applyBorder="1" applyAlignment="1">
      <alignment vertical="center"/>
    </xf>
    <xf numFmtId="40" fontId="13" fillId="0" borderId="0" xfId="1" applyFont="1" applyFill="1" applyBorder="1" applyAlignment="1">
      <alignment vertical="center"/>
    </xf>
    <xf numFmtId="41" fontId="13" fillId="0" borderId="5" xfId="2" applyNumberFormat="1" applyFont="1" applyFill="1" applyBorder="1" applyAlignment="1">
      <alignment vertical="center"/>
    </xf>
    <xf numFmtId="41" fontId="13" fillId="0" borderId="4" xfId="2" applyNumberFormat="1" applyFont="1" applyFill="1" applyBorder="1" applyAlignment="1">
      <alignment horizontal="right" vertical="center"/>
    </xf>
    <xf numFmtId="41" fontId="13" fillId="0" borderId="6" xfId="2" applyNumberFormat="1" applyFont="1" applyFill="1" applyBorder="1" applyAlignment="1">
      <alignment horizontal="right" vertical="center"/>
    </xf>
    <xf numFmtId="41" fontId="13" fillId="0" borderId="0" xfId="3" applyNumberFormat="1" applyFont="1" applyFill="1" applyBorder="1" applyAlignment="1">
      <alignment horizontal="right" vertical="center"/>
    </xf>
    <xf numFmtId="170" fontId="13" fillId="0" borderId="0" xfId="1" applyNumberFormat="1" applyFont="1" applyFill="1" applyAlignment="1">
      <alignment vertical="center"/>
    </xf>
    <xf numFmtId="41" fontId="13" fillId="0" borderId="0" xfId="2" applyNumberFormat="1" applyFont="1" applyFill="1" applyBorder="1" applyAlignment="1">
      <alignment vertical="center"/>
    </xf>
    <xf numFmtId="41" fontId="9" fillId="0" borderId="0" xfId="2" applyNumberFormat="1" applyFont="1" applyFill="1" applyBorder="1" applyAlignment="1">
      <alignment vertical="center"/>
    </xf>
    <xf numFmtId="41" fontId="13" fillId="0" borderId="0" xfId="1" applyNumberFormat="1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37" fontId="12" fillId="0" borderId="0" xfId="0" applyNumberFormat="1" applyFont="1" applyAlignment="1">
      <alignment horizontal="left" vertical="center"/>
    </xf>
    <xf numFmtId="41" fontId="13" fillId="0" borderId="4" xfId="3" applyNumberFormat="1" applyFont="1" applyFill="1" applyBorder="1" applyAlignment="1">
      <alignment vertical="center"/>
    </xf>
    <xf numFmtId="41" fontId="13" fillId="0" borderId="0" xfId="3" applyNumberFormat="1" applyFont="1" applyFill="1" applyAlignment="1">
      <alignment vertical="center"/>
    </xf>
    <xf numFmtId="41" fontId="13" fillId="0" borderId="3" xfId="3" applyNumberFormat="1" applyFont="1" applyFill="1" applyBorder="1" applyAlignment="1">
      <alignment horizontal="right" vertical="center"/>
    </xf>
    <xf numFmtId="41" fontId="13" fillId="0" borderId="0" xfId="3" applyNumberFormat="1" applyFont="1" applyFill="1" applyBorder="1" applyAlignment="1">
      <alignment vertical="center"/>
    </xf>
    <xf numFmtId="41" fontId="13" fillId="0" borderId="3" xfId="2" applyNumberFormat="1" applyFont="1" applyFill="1" applyBorder="1" applyAlignment="1">
      <alignment vertical="center"/>
    </xf>
    <xf numFmtId="41" fontId="9" fillId="0" borderId="5" xfId="2" applyNumberFormat="1" applyFont="1" applyFill="1" applyBorder="1" applyAlignment="1">
      <alignment vertical="center"/>
    </xf>
    <xf numFmtId="39" fontId="9" fillId="0" borderId="0" xfId="0" applyFont="1" applyAlignment="1">
      <alignment horizontal="center" vertical="center"/>
    </xf>
    <xf numFmtId="37" fontId="9" fillId="0" borderId="0" xfId="0" applyNumberFormat="1" applyFont="1" applyAlignment="1">
      <alignment horizontal="right" vertical="center"/>
    </xf>
    <xf numFmtId="39" fontId="11" fillId="0" borderId="0" xfId="0" applyFont="1" applyAlignment="1">
      <alignment vertical="center"/>
    </xf>
    <xf numFmtId="39" fontId="9" fillId="0" borderId="0" xfId="0" applyFont="1" applyAlignment="1">
      <alignment horizontal="centerContinuous" vertical="center"/>
    </xf>
    <xf numFmtId="49" fontId="9" fillId="0" borderId="0" xfId="0" applyNumberFormat="1" applyFont="1" applyAlignment="1">
      <alignment horizontal="centerContinuous" vertical="center"/>
    </xf>
    <xf numFmtId="40" fontId="9" fillId="0" borderId="0" xfId="1" applyFont="1" applyFill="1" applyAlignment="1">
      <alignment horizontal="centerContinuous" vertical="center"/>
    </xf>
    <xf numFmtId="49" fontId="11" fillId="0" borderId="0" xfId="0" quotePrefix="1" applyNumberFormat="1" applyFont="1" applyAlignment="1">
      <alignment horizontal="left" vertical="center"/>
    </xf>
    <xf numFmtId="49" fontId="9" fillId="0" borderId="0" xfId="0" quotePrefix="1" applyNumberFormat="1" applyFont="1" applyAlignment="1">
      <alignment horizontal="centerContinuous" vertical="center"/>
    </xf>
    <xf numFmtId="49" fontId="11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 vertical="center"/>
    </xf>
    <xf numFmtId="41" fontId="9" fillId="0" borderId="0" xfId="2" applyNumberFormat="1" applyFont="1" applyFill="1" applyBorder="1" applyAlignment="1">
      <alignment horizontal="center" vertical="center"/>
    </xf>
    <xf numFmtId="41" fontId="9" fillId="0" borderId="8" xfId="2" applyNumberFormat="1" applyFont="1" applyFill="1" applyBorder="1" applyAlignment="1">
      <alignment horizontal="center" vertical="center"/>
    </xf>
    <xf numFmtId="41" fontId="9" fillId="0" borderId="9" xfId="2" applyNumberFormat="1" applyFont="1" applyFill="1" applyBorder="1" applyAlignment="1">
      <alignment horizontal="center" vertical="center"/>
    </xf>
    <xf numFmtId="41" fontId="9" fillId="0" borderId="10" xfId="2" applyNumberFormat="1" applyFont="1" applyFill="1" applyBorder="1" applyAlignment="1">
      <alignment horizontal="center" vertical="center"/>
    </xf>
    <xf numFmtId="41" fontId="9" fillId="0" borderId="0" xfId="2" applyNumberFormat="1" applyFont="1" applyFill="1" applyAlignment="1">
      <alignment horizontal="center" vertical="center"/>
    </xf>
    <xf numFmtId="41" fontId="9" fillId="0" borderId="8" xfId="1" applyNumberFormat="1" applyFont="1" applyFill="1" applyBorder="1" applyAlignment="1">
      <alignment horizontal="center" vertical="center"/>
    </xf>
    <xf numFmtId="41" fontId="9" fillId="0" borderId="0" xfId="1" applyNumberFormat="1" applyFont="1" applyFill="1" applyBorder="1" applyAlignment="1">
      <alignment horizontal="center" vertical="center"/>
    </xf>
    <xf numFmtId="41" fontId="9" fillId="0" borderId="0" xfId="1" applyNumberFormat="1" applyFont="1" applyFill="1" applyBorder="1" applyAlignment="1">
      <alignment vertical="center"/>
    </xf>
    <xf numFmtId="41" fontId="9" fillId="0" borderId="9" xfId="1" applyNumberFormat="1" applyFont="1" applyFill="1" applyBorder="1" applyAlignment="1">
      <alignment horizontal="center" vertical="center"/>
    </xf>
    <xf numFmtId="170" fontId="13" fillId="0" borderId="0" xfId="1" applyNumberFormat="1" applyFont="1" applyFill="1" applyAlignment="1">
      <alignment horizontal="centerContinuous" vertical="center"/>
    </xf>
    <xf numFmtId="170" fontId="13" fillId="0" borderId="0" xfId="1" applyNumberFormat="1" applyFont="1" applyFill="1" applyBorder="1" applyAlignment="1">
      <alignment horizontal="centerContinuous" vertical="center"/>
    </xf>
    <xf numFmtId="41" fontId="13" fillId="0" borderId="0" xfId="2" applyNumberFormat="1" applyFont="1" applyFill="1" applyBorder="1" applyAlignment="1">
      <alignment horizontal="right" vertical="center"/>
    </xf>
    <xf numFmtId="41" fontId="13" fillId="0" borderId="0" xfId="2" applyNumberFormat="1" applyFont="1" applyFill="1" applyAlignment="1">
      <alignment horizontal="right" vertical="center"/>
    </xf>
    <xf numFmtId="41" fontId="9" fillId="0" borderId="0" xfId="2" applyNumberFormat="1" applyFont="1" applyFill="1" applyBorder="1" applyAlignment="1">
      <alignment horizontal="right" vertical="center"/>
    </xf>
    <xf numFmtId="41" fontId="13" fillId="0" borderId="0" xfId="3" applyNumberFormat="1" applyFont="1" applyFill="1" applyAlignment="1">
      <alignment horizontal="right" vertical="center"/>
    </xf>
    <xf numFmtId="41" fontId="9" fillId="0" borderId="3" xfId="2" applyNumberFormat="1" applyFont="1" applyFill="1" applyBorder="1" applyAlignment="1">
      <alignment horizontal="right" vertical="center"/>
    </xf>
    <xf numFmtId="41" fontId="13" fillId="0" borderId="0" xfId="1" applyNumberFormat="1" applyFont="1" applyFill="1" applyBorder="1" applyAlignment="1">
      <alignment horizontal="right" vertical="center"/>
    </xf>
    <xf numFmtId="170" fontId="13" fillId="0" borderId="0" xfId="1" applyNumberFormat="1" applyFont="1" applyFill="1" applyBorder="1" applyAlignment="1">
      <alignment vertical="center"/>
    </xf>
    <xf numFmtId="41" fontId="13" fillId="0" borderId="10" xfId="2" applyNumberFormat="1" applyFont="1" applyFill="1" applyBorder="1" applyAlignment="1">
      <alignment horizontal="right" vertical="center"/>
    </xf>
    <xf numFmtId="49" fontId="13" fillId="0" borderId="3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center" vertical="center"/>
    </xf>
    <xf numFmtId="39" fontId="9" fillId="0" borderId="3" xfId="0" applyFont="1" applyBorder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9" fillId="0" borderId="3" xfId="11" applyFont="1" applyBorder="1" applyAlignment="1">
      <alignment horizontal="center" vertical="center"/>
    </xf>
    <xf numFmtId="41" fontId="11" fillId="0" borderId="0" xfId="0" applyNumberFormat="1" applyFont="1" applyAlignment="1">
      <alignment vertical="center"/>
    </xf>
    <xf numFmtId="37" fontId="13" fillId="0" borderId="0" xfId="0" applyNumberFormat="1" applyFont="1" applyAlignment="1">
      <alignment horizontal="right" vertical="center"/>
    </xf>
    <xf numFmtId="41" fontId="13" fillId="0" borderId="0" xfId="0" quotePrefix="1" applyNumberFormat="1" applyFont="1" applyAlignment="1">
      <alignment horizontal="right" vertical="center"/>
    </xf>
    <xf numFmtId="0" fontId="15" fillId="0" borderId="0" xfId="0" quotePrefix="1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vertical="center"/>
    </xf>
    <xf numFmtId="37" fontId="13" fillId="0" borderId="0" xfId="0" applyNumberFormat="1" applyFont="1" applyAlignment="1">
      <alignment vertical="center"/>
    </xf>
    <xf numFmtId="37" fontId="10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vertical="center"/>
    </xf>
    <xf numFmtId="175" fontId="9" fillId="0" borderId="5" xfId="0" applyNumberFormat="1" applyFont="1" applyBorder="1" applyAlignment="1">
      <alignment vertical="center"/>
    </xf>
    <xf numFmtId="174" fontId="13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37" fontId="13" fillId="0" borderId="5" xfId="0" applyNumberFormat="1" applyFont="1" applyBorder="1" applyAlignment="1">
      <alignment vertical="center"/>
    </xf>
    <xf numFmtId="173" fontId="13" fillId="0" borderId="0" xfId="0" applyNumberFormat="1" applyFont="1" applyAlignment="1">
      <alignment vertical="center"/>
    </xf>
    <xf numFmtId="40" fontId="13" fillId="0" borderId="0" xfId="0" applyNumberFormat="1" applyFont="1" applyAlignment="1">
      <alignment vertical="center"/>
    </xf>
    <xf numFmtId="41" fontId="13" fillId="0" borderId="0" xfId="0" applyNumberFormat="1" applyFont="1" applyAlignment="1">
      <alignment horizontal="right" vertical="center"/>
    </xf>
    <xf numFmtId="40" fontId="12" fillId="0" borderId="0" xfId="0" applyNumberFormat="1" applyFont="1" applyAlignment="1">
      <alignment vertical="center"/>
    </xf>
    <xf numFmtId="40" fontId="9" fillId="0" borderId="0" xfId="0" applyNumberFormat="1" applyFont="1" applyAlignment="1">
      <alignment vertical="center"/>
    </xf>
    <xf numFmtId="39" fontId="16" fillId="0" borderId="0" xfId="0" applyFont="1" applyAlignment="1">
      <alignment vertical="center"/>
    </xf>
    <xf numFmtId="164" fontId="9" fillId="0" borderId="5" xfId="2" applyNumberFormat="1" applyFont="1" applyFill="1" applyBorder="1" applyAlignment="1">
      <alignment vertical="center"/>
    </xf>
    <xf numFmtId="164" fontId="9" fillId="0" borderId="0" xfId="3" applyNumberFormat="1" applyFont="1" applyFill="1" applyAlignment="1">
      <alignment vertical="center"/>
    </xf>
    <xf numFmtId="164" fontId="9" fillId="0" borderId="0" xfId="2" applyNumberFormat="1" applyFont="1" applyFill="1" applyAlignment="1">
      <alignment vertical="center"/>
    </xf>
    <xf numFmtId="164" fontId="9" fillId="0" borderId="3" xfId="2" applyNumberFormat="1" applyFont="1" applyFill="1" applyBorder="1" applyAlignment="1">
      <alignment vertical="center"/>
    </xf>
    <xf numFmtId="49" fontId="13" fillId="0" borderId="0" xfId="0" quotePrefix="1" applyNumberFormat="1" applyFont="1" applyAlignment="1">
      <alignment horizontal="centerContinuous" vertical="center"/>
    </xf>
    <xf numFmtId="49" fontId="13" fillId="0" borderId="0" xfId="0" quotePrefix="1" applyNumberFormat="1" applyFont="1" applyAlignment="1">
      <alignment horizontal="left" vertical="center"/>
    </xf>
    <xf numFmtId="49" fontId="14" fillId="0" borderId="0" xfId="0" quotePrefix="1" applyNumberFormat="1" applyFont="1" applyAlignment="1">
      <alignment horizontal="left" vertical="center"/>
    </xf>
    <xf numFmtId="37" fontId="15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41" fontId="10" fillId="0" borderId="0" xfId="0" applyNumberFormat="1" applyFont="1" applyAlignment="1">
      <alignment horizontal="center" vertical="center"/>
    </xf>
    <xf numFmtId="39" fontId="13" fillId="0" borderId="0" xfId="0" applyFont="1" applyAlignment="1">
      <alignment horizontal="left" vertical="center"/>
    </xf>
    <xf numFmtId="164" fontId="9" fillId="0" borderId="3" xfId="0" applyNumberFormat="1" applyFont="1" applyBorder="1" applyAlignment="1">
      <alignment vertical="center"/>
    </xf>
    <xf numFmtId="41" fontId="9" fillId="0" borderId="3" xfId="0" applyNumberFormat="1" applyFont="1" applyBorder="1" applyAlignment="1">
      <alignment vertical="center"/>
    </xf>
    <xf numFmtId="39" fontId="14" fillId="0" borderId="0" xfId="0" applyFont="1" applyAlignment="1">
      <alignment vertical="center"/>
    </xf>
    <xf numFmtId="49" fontId="14" fillId="0" borderId="0" xfId="0" applyNumberFormat="1" applyFont="1" applyAlignment="1">
      <alignment horizontal="centerContinuous" vertical="center"/>
    </xf>
    <xf numFmtId="49" fontId="14" fillId="0" borderId="0" xfId="0" quotePrefix="1" applyNumberFormat="1" applyFont="1" applyAlignment="1">
      <alignment horizontal="centerContinuous" vertical="center"/>
    </xf>
    <xf numFmtId="49" fontId="13" fillId="0" borderId="0" xfId="0" quotePrefix="1" applyNumberFormat="1" applyFont="1" applyAlignment="1">
      <alignment horizontal="center" vertical="center"/>
    </xf>
    <xf numFmtId="166" fontId="13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39" fontId="13" fillId="0" borderId="0" xfId="0" quotePrefix="1" applyFont="1" applyAlignment="1">
      <alignment vertical="center"/>
    </xf>
    <xf numFmtId="166" fontId="9" fillId="0" borderId="0" xfId="0" applyNumberFormat="1" applyFont="1" applyAlignment="1">
      <alignment vertical="center"/>
    </xf>
    <xf numFmtId="39" fontId="12" fillId="0" borderId="7" xfId="0" applyFont="1" applyBorder="1" applyAlignment="1">
      <alignment vertical="center"/>
    </xf>
    <xf numFmtId="39" fontId="13" fillId="0" borderId="7" xfId="0" applyFont="1" applyBorder="1" applyAlignment="1">
      <alignment vertical="center"/>
    </xf>
    <xf numFmtId="49" fontId="13" fillId="0" borderId="0" xfId="0" applyNumberFormat="1" applyFont="1" applyAlignment="1">
      <alignment horizontal="left" vertical="center"/>
    </xf>
    <xf numFmtId="39" fontId="13" fillId="0" borderId="3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39" fontId="9" fillId="0" borderId="3" xfId="0" applyFont="1" applyBorder="1" applyAlignment="1">
      <alignment horizontal="center" vertical="center"/>
    </xf>
    <xf numFmtId="49" fontId="9" fillId="0" borderId="3" xfId="0" quotePrefix="1" applyNumberFormat="1" applyFont="1" applyBorder="1" applyAlignment="1">
      <alignment horizontal="center" vertical="center"/>
    </xf>
  </cellXfs>
  <cellStyles count="15">
    <cellStyle name="Comma" xfId="1" builtinId="3"/>
    <cellStyle name="Comma 2" xfId="2" xr:uid="{00000000-0005-0000-0000-000001000000}"/>
    <cellStyle name="Comma 2 2" xfId="3" xr:uid="{00000000-0005-0000-0000-000002000000}"/>
    <cellStyle name="Comma 2 2 2" xfId="14" xr:uid="{00000000-0005-0000-0000-000003000000}"/>
    <cellStyle name="comma zerodec" xfId="4" xr:uid="{00000000-0005-0000-0000-000004000000}"/>
    <cellStyle name="Currency1" xfId="5" xr:uid="{00000000-0005-0000-0000-000005000000}"/>
    <cellStyle name="Dollar (zero dec)" xfId="6" xr:uid="{00000000-0005-0000-0000-000006000000}"/>
    <cellStyle name="Grey" xfId="7" xr:uid="{00000000-0005-0000-0000-000007000000}"/>
    <cellStyle name="Input [yellow]" xfId="8" xr:uid="{00000000-0005-0000-0000-000008000000}"/>
    <cellStyle name="no dec" xfId="9" xr:uid="{00000000-0005-0000-0000-000009000000}"/>
    <cellStyle name="Normal" xfId="0" builtinId="0"/>
    <cellStyle name="Normal - Style1" xfId="10" xr:uid="{00000000-0005-0000-0000-00000B000000}"/>
    <cellStyle name="Normal_CE-E" xfId="11" xr:uid="{00000000-0005-0000-0000-00000C000000}"/>
    <cellStyle name="Percent [2]" xfId="12" xr:uid="{00000000-0005-0000-0000-00000D000000}"/>
    <cellStyle name="Quantity" xfId="13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85D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18" zoomScaleSheetLayoutView="68" workbookViewId="0"/>
  </sheetViews>
  <sheetFormatPr defaultColWidth="11.5546875" defaultRowHeight="13.8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showZeros="0" showOutlineSymbols="0" topLeftCell="B3627" zoomScaleNormal="1" zoomScaleSheetLayoutView="6" workbookViewId="0"/>
  </sheetViews>
  <sheetFormatPr defaultColWidth="7" defaultRowHeight="13.8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61" transitionEvaluation="1" transitionEntry="1"/>
  <dimension ref="A1:L93"/>
  <sheetViews>
    <sheetView showGridLines="0" tabSelected="1" view="pageBreakPreview" topLeftCell="A61" zoomScale="115" zoomScaleNormal="115" zoomScaleSheetLayoutView="115" workbookViewId="0">
      <selection activeCell="N65" sqref="N65"/>
    </sheetView>
  </sheetViews>
  <sheetFormatPr defaultColWidth="9.5546875" defaultRowHeight="24" customHeight="1"/>
  <cols>
    <col min="1" max="1" width="37.44140625" style="111" customWidth="1"/>
    <col min="2" max="2" width="9.44140625" style="8" customWidth="1"/>
    <col min="3" max="3" width="1.5546875" style="8" customWidth="1"/>
    <col min="4" max="4" width="6" style="25" customWidth="1"/>
    <col min="5" max="5" width="1.5546875" style="17" customWidth="1"/>
    <col min="6" max="6" width="17.44140625" style="25" customWidth="1"/>
    <col min="7" max="7" width="1.5546875" style="8" customWidth="1"/>
    <col min="8" max="8" width="17.44140625" style="25" customWidth="1"/>
    <col min="9" max="9" width="1.5546875" style="8" customWidth="1"/>
    <col min="10" max="10" width="17.44140625" style="8" customWidth="1"/>
    <col min="11" max="11" width="1.5546875" style="8" customWidth="1"/>
    <col min="12" max="12" width="17.44140625" style="8" customWidth="1"/>
    <col min="13" max="13" width="0.5546875" style="8" customWidth="1"/>
    <col min="14" max="30" width="9.5546875" style="8"/>
    <col min="31" max="33" width="15.5546875" style="8" customWidth="1"/>
    <col min="34" max="51" width="9.5546875" style="8"/>
    <col min="52" max="56" width="10.5546875" style="8" customWidth="1"/>
    <col min="57" max="65" width="9.5546875" style="8"/>
    <col min="66" max="70" width="10.5546875" style="8" customWidth="1"/>
    <col min="71" max="16384" width="9.5546875" style="8"/>
  </cols>
  <sheetData>
    <row r="1" spans="1:12" ht="24" customHeight="1">
      <c r="A1" s="4" t="s">
        <v>0</v>
      </c>
      <c r="B1" s="5"/>
      <c r="C1" s="5"/>
      <c r="D1" s="6"/>
      <c r="E1" s="7"/>
      <c r="F1" s="6"/>
      <c r="H1" s="6"/>
    </row>
    <row r="2" spans="1:12" ht="24" customHeight="1">
      <c r="A2" s="4" t="s">
        <v>159</v>
      </c>
      <c r="B2" s="105"/>
      <c r="C2" s="105"/>
      <c r="D2" s="105"/>
      <c r="E2" s="105"/>
      <c r="F2" s="105"/>
      <c r="H2" s="105"/>
    </row>
    <row r="3" spans="1:12" ht="24" customHeight="1">
      <c r="A3" s="4" t="s">
        <v>1</v>
      </c>
      <c r="B3" s="105"/>
      <c r="C3" s="105"/>
      <c r="D3" s="105"/>
      <c r="E3" s="105"/>
      <c r="F3" s="105"/>
      <c r="H3" s="105"/>
    </row>
    <row r="4" spans="1:12" ht="24" customHeight="1">
      <c r="A4" s="8"/>
      <c r="B4" s="106"/>
      <c r="C4" s="106"/>
      <c r="D4" s="107"/>
      <c r="E4" s="106"/>
      <c r="F4" s="9"/>
      <c r="H4" s="9"/>
      <c r="L4" s="9" t="s">
        <v>2</v>
      </c>
    </row>
    <row r="5" spans="1:12" ht="24" customHeight="1">
      <c r="A5" s="8"/>
      <c r="B5" s="106"/>
      <c r="C5" s="106"/>
      <c r="D5" s="107"/>
      <c r="E5" s="106"/>
      <c r="F5" s="126" t="s">
        <v>3</v>
      </c>
      <c r="G5" s="126"/>
      <c r="H5" s="126"/>
      <c r="J5" s="125" t="s">
        <v>4</v>
      </c>
      <c r="K5" s="125"/>
      <c r="L5" s="125"/>
    </row>
    <row r="6" spans="1:12" ht="24" customHeight="1">
      <c r="A6" s="8"/>
      <c r="D6" s="76" t="s">
        <v>5</v>
      </c>
      <c r="E6" s="10"/>
      <c r="F6" s="11" t="s">
        <v>6</v>
      </c>
      <c r="G6" s="12"/>
      <c r="H6" s="11" t="s">
        <v>7</v>
      </c>
      <c r="J6" s="11" t="s">
        <v>6</v>
      </c>
      <c r="K6" s="12"/>
      <c r="L6" s="11" t="s">
        <v>7</v>
      </c>
    </row>
    <row r="7" spans="1:12" ht="24" customHeight="1">
      <c r="A7" s="8"/>
      <c r="D7" s="13"/>
      <c r="E7" s="10"/>
      <c r="F7" s="14" t="s">
        <v>8</v>
      </c>
      <c r="H7" s="14" t="s">
        <v>9</v>
      </c>
      <c r="J7" s="14" t="s">
        <v>8</v>
      </c>
      <c r="K7" s="108"/>
      <c r="L7" s="14" t="s">
        <v>9</v>
      </c>
    </row>
    <row r="8" spans="1:12" ht="24" customHeight="1">
      <c r="A8" s="8"/>
      <c r="D8" s="13"/>
      <c r="E8" s="10"/>
      <c r="F8" s="14" t="s">
        <v>10</v>
      </c>
      <c r="H8" s="15"/>
      <c r="J8" s="14" t="s">
        <v>10</v>
      </c>
      <c r="K8" s="108"/>
      <c r="L8" s="15"/>
    </row>
    <row r="9" spans="1:12" ht="24" customHeight="1">
      <c r="A9" s="4" t="s">
        <v>11</v>
      </c>
      <c r="D9" s="16"/>
      <c r="F9" s="18"/>
      <c r="H9" s="18"/>
    </row>
    <row r="10" spans="1:12" ht="24" customHeight="1">
      <c r="A10" s="4" t="s">
        <v>12</v>
      </c>
      <c r="C10" s="19"/>
      <c r="D10" s="20"/>
      <c r="E10" s="19"/>
      <c r="F10" s="1"/>
      <c r="G10" s="1"/>
      <c r="H10" s="1"/>
      <c r="I10" s="1"/>
      <c r="J10" s="1"/>
      <c r="K10" s="1"/>
      <c r="L10" s="1"/>
    </row>
    <row r="11" spans="1:12" ht="24" customHeight="1">
      <c r="A11" s="21" t="s">
        <v>13</v>
      </c>
      <c r="B11" s="21"/>
      <c r="C11" s="19"/>
      <c r="D11" s="2"/>
      <c r="E11" s="22"/>
      <c r="F11" s="1">
        <v>70403</v>
      </c>
      <c r="G11" s="1"/>
      <c r="H11" s="1">
        <v>61751</v>
      </c>
      <c r="I11" s="1"/>
      <c r="J11" s="1">
        <v>59393</v>
      </c>
      <c r="K11" s="1"/>
      <c r="L11" s="1">
        <v>42811</v>
      </c>
    </row>
    <row r="12" spans="1:12" s="12" customFormat="1" ht="24" customHeight="1">
      <c r="A12" s="21" t="s">
        <v>14</v>
      </c>
      <c r="B12" s="21"/>
      <c r="C12" s="19"/>
      <c r="D12" s="2" t="s">
        <v>15</v>
      </c>
      <c r="E12" s="22"/>
      <c r="F12" s="1">
        <v>3901</v>
      </c>
      <c r="G12" s="1"/>
      <c r="H12" s="1">
        <v>6651</v>
      </c>
      <c r="I12" s="1"/>
      <c r="J12" s="1">
        <v>3778</v>
      </c>
      <c r="K12" s="1"/>
      <c r="L12" s="1">
        <v>4449</v>
      </c>
    </row>
    <row r="13" spans="1:12" s="12" customFormat="1" ht="24" customHeight="1">
      <c r="A13" s="8" t="s">
        <v>16</v>
      </c>
      <c r="B13" s="21"/>
      <c r="C13" s="19"/>
      <c r="D13" s="2" t="s">
        <v>17</v>
      </c>
      <c r="E13" s="22"/>
      <c r="F13" s="1">
        <v>80443</v>
      </c>
      <c r="G13" s="1"/>
      <c r="H13" s="1">
        <v>78402</v>
      </c>
      <c r="I13" s="1"/>
      <c r="J13" s="1">
        <v>0</v>
      </c>
      <c r="K13" s="1"/>
      <c r="L13" s="1">
        <v>0</v>
      </c>
    </row>
    <row r="14" spans="1:12" ht="24" customHeight="1">
      <c r="A14" s="77" t="s">
        <v>18</v>
      </c>
      <c r="B14" s="77"/>
      <c r="C14" s="19"/>
      <c r="D14" s="78">
        <v>5</v>
      </c>
      <c r="E14" s="22"/>
      <c r="F14" s="1">
        <v>138629</v>
      </c>
      <c r="G14" s="1"/>
      <c r="H14" s="1">
        <v>106853</v>
      </c>
      <c r="I14" s="1"/>
      <c r="J14" s="1">
        <v>138629</v>
      </c>
      <c r="K14" s="1"/>
      <c r="L14" s="1">
        <v>106853</v>
      </c>
    </row>
    <row r="15" spans="1:12" ht="24" customHeight="1">
      <c r="A15" s="21" t="s">
        <v>19</v>
      </c>
      <c r="B15" s="21"/>
      <c r="C15" s="19"/>
      <c r="D15" s="78">
        <v>6</v>
      </c>
      <c r="E15" s="22"/>
      <c r="F15" s="1">
        <v>383828</v>
      </c>
      <c r="G15" s="77"/>
      <c r="H15" s="109">
        <v>335821</v>
      </c>
      <c r="I15" s="1"/>
      <c r="J15" s="1">
        <v>383828</v>
      </c>
      <c r="K15" s="1"/>
      <c r="L15" s="109">
        <v>335821</v>
      </c>
    </row>
    <row r="16" spans="1:12" ht="24" customHeight="1">
      <c r="A16" s="21" t="s">
        <v>20</v>
      </c>
      <c r="B16" s="21"/>
      <c r="C16" s="19"/>
      <c r="D16" s="78">
        <v>7</v>
      </c>
      <c r="E16" s="22"/>
      <c r="F16" s="1">
        <v>4230</v>
      </c>
      <c r="G16" s="77"/>
      <c r="H16" s="109">
        <v>4550</v>
      </c>
      <c r="I16" s="1"/>
      <c r="J16" s="1">
        <v>4230</v>
      </c>
      <c r="K16" s="1"/>
      <c r="L16" s="109">
        <v>4550</v>
      </c>
    </row>
    <row r="17" spans="1:12" ht="24" customHeight="1">
      <c r="A17" s="21" t="s">
        <v>21</v>
      </c>
      <c r="B17" s="21"/>
      <c r="C17" s="19"/>
      <c r="D17" s="78">
        <v>9</v>
      </c>
      <c r="E17" s="22"/>
      <c r="F17" s="1">
        <v>56639</v>
      </c>
      <c r="G17" s="77"/>
      <c r="H17" s="109">
        <v>53195</v>
      </c>
      <c r="I17" s="1"/>
      <c r="J17" s="1">
        <v>56639</v>
      </c>
      <c r="K17" s="1"/>
      <c r="L17" s="109">
        <v>53195</v>
      </c>
    </row>
    <row r="18" spans="1:12" ht="24" customHeight="1">
      <c r="A18" s="21" t="s">
        <v>22</v>
      </c>
      <c r="B18" s="21"/>
      <c r="C18" s="19"/>
      <c r="D18" s="78"/>
      <c r="E18" s="22"/>
      <c r="F18" s="23">
        <v>4080</v>
      </c>
      <c r="G18" s="12"/>
      <c r="H18" s="1">
        <v>1787</v>
      </c>
      <c r="I18" s="110"/>
      <c r="J18" s="1">
        <v>1917</v>
      </c>
      <c r="K18" s="110"/>
      <c r="L18" s="1">
        <v>502</v>
      </c>
    </row>
    <row r="19" spans="1:12" ht="24" customHeight="1">
      <c r="A19" s="4" t="s">
        <v>23</v>
      </c>
      <c r="C19" s="19"/>
      <c r="D19" s="20"/>
      <c r="E19" s="19"/>
      <c r="F19" s="24">
        <f>SUM(F11:F18)</f>
        <v>742153</v>
      </c>
      <c r="G19" s="25"/>
      <c r="H19" s="24">
        <f>SUM(H11:H18)</f>
        <v>649010</v>
      </c>
      <c r="I19" s="25"/>
      <c r="J19" s="24">
        <f>SUM(J11:J18)</f>
        <v>648414</v>
      </c>
      <c r="K19" s="26"/>
      <c r="L19" s="24">
        <f>SUM(L11:L18)</f>
        <v>548181</v>
      </c>
    </row>
    <row r="20" spans="1:12" ht="24" customHeight="1">
      <c r="A20" s="4" t="s">
        <v>24</v>
      </c>
      <c r="C20" s="19"/>
      <c r="D20" s="20"/>
      <c r="E20" s="19"/>
      <c r="G20" s="25"/>
      <c r="H20" s="27"/>
      <c r="I20" s="25"/>
      <c r="K20" s="26"/>
      <c r="L20" s="27"/>
    </row>
    <row r="21" spans="1:12" ht="24" customHeight="1">
      <c r="A21" s="8" t="s">
        <v>25</v>
      </c>
      <c r="C21" s="19"/>
      <c r="D21" s="2" t="s">
        <v>26</v>
      </c>
      <c r="E21" s="22"/>
      <c r="F21" s="1">
        <v>33138</v>
      </c>
      <c r="G21" s="1"/>
      <c r="H21" s="1">
        <v>32964</v>
      </c>
      <c r="I21" s="1"/>
      <c r="J21" s="1">
        <v>33138</v>
      </c>
      <c r="K21" s="1"/>
      <c r="L21" s="1">
        <v>32964</v>
      </c>
    </row>
    <row r="22" spans="1:12" ht="24" customHeight="1">
      <c r="A22" s="8" t="s">
        <v>27</v>
      </c>
      <c r="C22" s="19"/>
      <c r="D22" s="2" t="s">
        <v>17</v>
      </c>
      <c r="E22" s="22"/>
      <c r="F22" s="1">
        <v>9226</v>
      </c>
      <c r="G22" s="1"/>
      <c r="H22" s="1">
        <v>8528</v>
      </c>
      <c r="I22" s="1"/>
      <c r="J22" s="1">
        <v>0</v>
      </c>
      <c r="K22" s="1"/>
      <c r="L22" s="1">
        <v>0</v>
      </c>
    </row>
    <row r="23" spans="1:12" ht="24" customHeight="1">
      <c r="A23" s="111" t="s">
        <v>28</v>
      </c>
      <c r="C23" s="19"/>
      <c r="D23" s="2" t="s">
        <v>29</v>
      </c>
      <c r="E23" s="22"/>
      <c r="F23" s="1">
        <v>105462</v>
      </c>
      <c r="G23" s="1"/>
      <c r="H23" s="1">
        <v>107163</v>
      </c>
      <c r="I23" s="1"/>
      <c r="J23" s="1">
        <v>105462</v>
      </c>
      <c r="K23" s="1"/>
      <c r="L23" s="1">
        <v>107163</v>
      </c>
    </row>
    <row r="24" spans="1:12" ht="24" customHeight="1">
      <c r="A24" s="21" t="s">
        <v>30</v>
      </c>
      <c r="C24" s="19"/>
      <c r="D24" s="2" t="s">
        <v>31</v>
      </c>
      <c r="E24" s="22"/>
      <c r="F24" s="1">
        <v>57635</v>
      </c>
      <c r="G24" s="1"/>
      <c r="H24" s="1">
        <v>58163</v>
      </c>
      <c r="I24" s="1"/>
      <c r="J24" s="1">
        <v>57635</v>
      </c>
      <c r="K24" s="1"/>
      <c r="L24" s="1">
        <v>58163</v>
      </c>
    </row>
    <row r="25" spans="1:12" ht="24" customHeight="1">
      <c r="A25" s="8" t="s">
        <v>32</v>
      </c>
      <c r="C25" s="19"/>
      <c r="D25" s="2">
        <v>7</v>
      </c>
      <c r="E25" s="22"/>
      <c r="F25" s="1">
        <v>4184</v>
      </c>
      <c r="G25" s="1"/>
      <c r="H25" s="1">
        <v>5008</v>
      </c>
      <c r="I25" s="1"/>
      <c r="J25" s="1">
        <v>4184</v>
      </c>
      <c r="K25" s="1"/>
      <c r="L25" s="1">
        <v>5008</v>
      </c>
    </row>
    <row r="26" spans="1:12" ht="24" customHeight="1">
      <c r="A26" s="21" t="s">
        <v>33</v>
      </c>
      <c r="C26" s="19"/>
      <c r="D26" s="2" t="s">
        <v>34</v>
      </c>
      <c r="E26" s="22"/>
      <c r="F26" s="28">
        <v>43062</v>
      </c>
      <c r="G26" s="12"/>
      <c r="H26" s="109">
        <v>56390</v>
      </c>
      <c r="I26" s="110"/>
      <c r="J26" s="1">
        <v>43062</v>
      </c>
      <c r="K26" s="110"/>
      <c r="L26" s="109">
        <v>56390</v>
      </c>
    </row>
    <row r="27" spans="1:12" ht="24" customHeight="1">
      <c r="A27" s="8" t="s">
        <v>161</v>
      </c>
      <c r="C27" s="19"/>
      <c r="D27" s="2" t="s">
        <v>35</v>
      </c>
      <c r="E27" s="22"/>
      <c r="F27" s="23">
        <v>0</v>
      </c>
      <c r="G27" s="12"/>
      <c r="H27" s="109">
        <v>0</v>
      </c>
      <c r="I27" s="110"/>
      <c r="J27" s="1">
        <v>60000</v>
      </c>
      <c r="K27" s="110"/>
      <c r="L27" s="109">
        <v>60000</v>
      </c>
    </row>
    <row r="28" spans="1:12" ht="24" customHeight="1">
      <c r="A28" s="8" t="s">
        <v>162</v>
      </c>
      <c r="C28" s="19"/>
      <c r="D28" s="3"/>
      <c r="E28" s="22"/>
      <c r="F28" s="23">
        <v>7122</v>
      </c>
      <c r="G28" s="12"/>
      <c r="H28" s="109">
        <v>7122</v>
      </c>
      <c r="I28" s="110"/>
      <c r="J28" s="1">
        <v>7122</v>
      </c>
      <c r="K28" s="110"/>
      <c r="L28" s="109">
        <v>7122</v>
      </c>
    </row>
    <row r="29" spans="1:12" ht="24" customHeight="1">
      <c r="A29" s="8" t="s">
        <v>36</v>
      </c>
      <c r="C29" s="19"/>
      <c r="D29" s="3"/>
      <c r="E29" s="22"/>
      <c r="F29" s="23">
        <v>1638</v>
      </c>
      <c r="G29" s="12"/>
      <c r="H29" s="109">
        <v>1610</v>
      </c>
      <c r="I29" s="110"/>
      <c r="J29" s="1">
        <v>1523</v>
      </c>
      <c r="K29" s="110"/>
      <c r="L29" s="109">
        <v>1533</v>
      </c>
    </row>
    <row r="30" spans="1:12" ht="24" customHeight="1">
      <c r="A30" s="8" t="s">
        <v>37</v>
      </c>
      <c r="C30" s="19"/>
      <c r="D30" s="3"/>
      <c r="E30" s="22"/>
      <c r="F30" s="23">
        <v>6945</v>
      </c>
      <c r="G30" s="12"/>
      <c r="H30" s="109">
        <v>7916</v>
      </c>
      <c r="I30" s="110"/>
      <c r="J30" s="1">
        <v>4456</v>
      </c>
      <c r="K30" s="110"/>
      <c r="L30" s="109">
        <v>5079</v>
      </c>
    </row>
    <row r="31" spans="1:12" ht="24" customHeight="1">
      <c r="A31" s="8" t="s">
        <v>38</v>
      </c>
      <c r="C31" s="19"/>
      <c r="D31" s="3"/>
      <c r="E31" s="22"/>
      <c r="F31" s="23">
        <v>29157</v>
      </c>
      <c r="G31" s="12"/>
      <c r="H31" s="109">
        <v>29437</v>
      </c>
      <c r="I31" s="110"/>
      <c r="J31" s="1">
        <v>24431</v>
      </c>
      <c r="K31" s="110"/>
      <c r="L31" s="109">
        <v>25332</v>
      </c>
    </row>
    <row r="32" spans="1:12" ht="24" customHeight="1">
      <c r="A32" s="8" t="s">
        <v>39</v>
      </c>
      <c r="C32" s="19"/>
      <c r="D32" s="3"/>
      <c r="E32" s="22"/>
      <c r="F32" s="23">
        <v>126887</v>
      </c>
      <c r="G32" s="12"/>
      <c r="H32" s="109">
        <v>125097</v>
      </c>
      <c r="I32" s="110"/>
      <c r="J32" s="1">
        <v>111029</v>
      </c>
      <c r="K32" s="110"/>
      <c r="L32" s="109">
        <v>110686</v>
      </c>
    </row>
    <row r="33" spans="1:12" ht="24" customHeight="1">
      <c r="A33" s="21" t="s">
        <v>163</v>
      </c>
      <c r="C33" s="19"/>
      <c r="D33" s="3"/>
      <c r="E33" s="22"/>
      <c r="F33" s="29">
        <v>2218</v>
      </c>
      <c r="G33" s="12"/>
      <c r="H33" s="112">
        <v>2218</v>
      </c>
      <c r="I33" s="110"/>
      <c r="J33" s="113">
        <v>1447</v>
      </c>
      <c r="K33" s="110"/>
      <c r="L33" s="112">
        <v>1447</v>
      </c>
    </row>
    <row r="34" spans="1:12" ht="24" customHeight="1">
      <c r="A34" s="4" t="s">
        <v>40</v>
      </c>
      <c r="C34" s="19"/>
      <c r="D34" s="20"/>
      <c r="E34" s="19"/>
      <c r="F34" s="24">
        <f>SUM(F21:F33)</f>
        <v>426674</v>
      </c>
      <c r="G34" s="30"/>
      <c r="H34" s="24">
        <f>SUM(H21:H33)</f>
        <v>441616</v>
      </c>
      <c r="I34" s="30"/>
      <c r="J34" s="24">
        <f>SUM(J21:J33)</f>
        <v>453489</v>
      </c>
      <c r="K34" s="26"/>
      <c r="L34" s="24">
        <f>SUM(L21:L33)</f>
        <v>470887</v>
      </c>
    </row>
    <row r="35" spans="1:12" ht="24" customHeight="1" thickBot="1">
      <c r="A35" s="4" t="s">
        <v>41</v>
      </c>
      <c r="D35" s="20"/>
      <c r="E35" s="19"/>
      <c r="F35" s="31">
        <f>F19+F34</f>
        <v>1168827</v>
      </c>
      <c r="H35" s="31">
        <f>H19+H34</f>
        <v>1090626</v>
      </c>
      <c r="J35" s="31">
        <f>J19+J34</f>
        <v>1101903</v>
      </c>
      <c r="K35" s="26"/>
      <c r="L35" s="31">
        <f>L19+L34</f>
        <v>1019068</v>
      </c>
    </row>
    <row r="36" spans="1:12" ht="24" customHeight="1" thickTop="1">
      <c r="A36" s="4"/>
    </row>
    <row r="37" spans="1:12" ht="24" customHeight="1">
      <c r="A37" s="8" t="s">
        <v>42</v>
      </c>
      <c r="D37" s="114"/>
      <c r="E37" s="8"/>
      <c r="H37" s="8"/>
    </row>
    <row r="38" spans="1:12" ht="24" customHeight="1">
      <c r="A38" s="4" t="s">
        <v>0</v>
      </c>
      <c r="B38" s="5"/>
      <c r="C38" s="5"/>
      <c r="D38" s="115"/>
      <c r="E38" s="7"/>
    </row>
    <row r="39" spans="1:12" ht="24" customHeight="1">
      <c r="A39" s="4" t="s">
        <v>160</v>
      </c>
      <c r="B39" s="105"/>
      <c r="C39" s="105"/>
      <c r="D39" s="116"/>
      <c r="E39" s="105"/>
    </row>
    <row r="40" spans="1:12" ht="24" customHeight="1">
      <c r="A40" s="4" t="s">
        <v>1</v>
      </c>
      <c r="B40" s="117"/>
      <c r="C40" s="117"/>
      <c r="D40" s="117"/>
      <c r="E40" s="117"/>
      <c r="F40" s="117"/>
      <c r="H40" s="117"/>
    </row>
    <row r="41" spans="1:12" ht="24" customHeight="1">
      <c r="A41" s="8"/>
      <c r="B41" s="106"/>
      <c r="C41" s="106"/>
      <c r="D41" s="107"/>
      <c r="E41" s="106"/>
      <c r="F41" s="9"/>
      <c r="H41" s="9"/>
      <c r="L41" s="9" t="s">
        <v>2</v>
      </c>
    </row>
    <row r="42" spans="1:12" ht="24" customHeight="1">
      <c r="A42" s="8"/>
      <c r="B42" s="106"/>
      <c r="C42" s="106"/>
      <c r="D42" s="107"/>
      <c r="E42" s="106"/>
      <c r="F42" s="126" t="s">
        <v>3</v>
      </c>
      <c r="G42" s="126"/>
      <c r="H42" s="126"/>
      <c r="J42" s="125" t="s">
        <v>4</v>
      </c>
      <c r="K42" s="125"/>
      <c r="L42" s="125"/>
    </row>
    <row r="43" spans="1:12" ht="24" customHeight="1">
      <c r="A43" s="8"/>
      <c r="D43" s="76" t="s">
        <v>5</v>
      </c>
      <c r="E43" s="10"/>
      <c r="F43" s="11" t="s">
        <v>6</v>
      </c>
      <c r="G43" s="12"/>
      <c r="H43" s="11" t="s">
        <v>7</v>
      </c>
      <c r="J43" s="11" t="s">
        <v>6</v>
      </c>
      <c r="K43" s="12"/>
      <c r="L43" s="11" t="s">
        <v>7</v>
      </c>
    </row>
    <row r="44" spans="1:12" ht="24" customHeight="1">
      <c r="A44" s="8"/>
      <c r="D44" s="13"/>
      <c r="E44" s="10"/>
      <c r="F44" s="14" t="s">
        <v>8</v>
      </c>
      <c r="H44" s="14" t="s">
        <v>9</v>
      </c>
      <c r="J44" s="14" t="s">
        <v>8</v>
      </c>
      <c r="K44" s="108"/>
      <c r="L44" s="14" t="s">
        <v>9</v>
      </c>
    </row>
    <row r="45" spans="1:12" ht="24" customHeight="1">
      <c r="A45" s="8"/>
      <c r="D45" s="13"/>
      <c r="E45" s="10"/>
      <c r="F45" s="14" t="s">
        <v>10</v>
      </c>
      <c r="H45" s="15"/>
      <c r="J45" s="14" t="s">
        <v>10</v>
      </c>
      <c r="K45" s="108"/>
      <c r="L45" s="15"/>
    </row>
    <row r="46" spans="1:12" ht="24" customHeight="1">
      <c r="A46" s="4" t="s">
        <v>43</v>
      </c>
      <c r="B46" s="16"/>
      <c r="C46" s="16"/>
      <c r="D46" s="20"/>
      <c r="E46" s="16"/>
      <c r="F46" s="16"/>
      <c r="H46" s="16"/>
    </row>
    <row r="47" spans="1:12" ht="24" customHeight="1">
      <c r="A47" s="4" t="s">
        <v>44</v>
      </c>
      <c r="D47" s="20"/>
    </row>
    <row r="48" spans="1:12" ht="24" customHeight="1">
      <c r="A48" s="21" t="s">
        <v>147</v>
      </c>
      <c r="D48" s="2" t="s">
        <v>45</v>
      </c>
      <c r="E48" s="19"/>
      <c r="F48" s="23">
        <v>65000</v>
      </c>
      <c r="G48" s="12"/>
      <c r="H48" s="109">
        <v>10000</v>
      </c>
      <c r="I48" s="78"/>
      <c r="J48" s="1">
        <v>65000</v>
      </c>
      <c r="K48" s="78"/>
      <c r="L48" s="109">
        <v>10000</v>
      </c>
    </row>
    <row r="49" spans="1:12" ht="24" customHeight="1">
      <c r="A49" s="8" t="s">
        <v>46</v>
      </c>
      <c r="D49" s="2"/>
      <c r="E49" s="22"/>
      <c r="F49" s="23">
        <v>19966</v>
      </c>
      <c r="G49" s="12"/>
      <c r="H49" s="109">
        <v>18912</v>
      </c>
      <c r="I49" s="2"/>
      <c r="J49" s="1">
        <v>6649</v>
      </c>
      <c r="K49" s="2"/>
      <c r="L49" s="109">
        <v>4319</v>
      </c>
    </row>
    <row r="50" spans="1:12" ht="24" customHeight="1">
      <c r="A50" s="8" t="s">
        <v>48</v>
      </c>
      <c r="D50" s="2"/>
      <c r="E50" s="22"/>
      <c r="F50" s="23">
        <v>3929</v>
      </c>
      <c r="G50" s="12"/>
      <c r="H50" s="109">
        <v>3850</v>
      </c>
      <c r="I50" s="2"/>
      <c r="J50" s="1">
        <v>2545</v>
      </c>
      <c r="K50" s="2"/>
      <c r="L50" s="109">
        <v>2494</v>
      </c>
    </row>
    <row r="51" spans="1:12" ht="24" customHeight="1">
      <c r="A51" s="21" t="s">
        <v>178</v>
      </c>
      <c r="D51" s="2" t="s">
        <v>47</v>
      </c>
      <c r="E51" s="22"/>
      <c r="F51" s="23">
        <v>15000</v>
      </c>
      <c r="G51" s="12"/>
      <c r="H51" s="1">
        <v>0</v>
      </c>
      <c r="I51" s="2"/>
      <c r="J51" s="1">
        <v>15000</v>
      </c>
      <c r="K51" s="2"/>
      <c r="L51" s="1">
        <v>0</v>
      </c>
    </row>
    <row r="52" spans="1:12" ht="24" customHeight="1">
      <c r="A52" s="8" t="s">
        <v>49</v>
      </c>
      <c r="D52" s="2"/>
      <c r="E52" s="22"/>
      <c r="F52" s="23">
        <v>9946</v>
      </c>
      <c r="G52" s="12"/>
      <c r="H52" s="109">
        <v>7287</v>
      </c>
      <c r="I52" s="2"/>
      <c r="J52" s="1">
        <v>0</v>
      </c>
      <c r="K52" s="2"/>
      <c r="L52" s="109">
        <v>0</v>
      </c>
    </row>
    <row r="53" spans="1:12" ht="24" customHeight="1">
      <c r="A53" s="8" t="s">
        <v>50</v>
      </c>
      <c r="B53" s="19"/>
      <c r="D53" s="78">
        <v>17</v>
      </c>
      <c r="E53" s="22"/>
      <c r="F53" s="23">
        <v>15502</v>
      </c>
      <c r="G53" s="12"/>
      <c r="H53" s="109">
        <v>17047</v>
      </c>
      <c r="I53" s="78"/>
      <c r="J53" s="1">
        <v>15300</v>
      </c>
      <c r="K53" s="78"/>
      <c r="L53" s="109">
        <v>16839</v>
      </c>
    </row>
    <row r="54" spans="1:12" ht="24" customHeight="1">
      <c r="A54" s="8" t="s">
        <v>51</v>
      </c>
      <c r="B54" s="19"/>
      <c r="D54" s="78"/>
      <c r="E54" s="22"/>
      <c r="F54" s="23">
        <v>22424</v>
      </c>
      <c r="G54" s="12"/>
      <c r="H54" s="109">
        <v>21323</v>
      </c>
      <c r="I54" s="78"/>
      <c r="J54" s="1">
        <v>20295</v>
      </c>
      <c r="K54" s="78"/>
      <c r="L54" s="109">
        <v>17966</v>
      </c>
    </row>
    <row r="55" spans="1:12" ht="24" customHeight="1">
      <c r="A55" s="4" t="s">
        <v>52</v>
      </c>
      <c r="C55" s="19"/>
      <c r="D55" s="20"/>
      <c r="E55" s="19"/>
      <c r="F55" s="32">
        <f>SUM(F48:F54)</f>
        <v>151767</v>
      </c>
      <c r="G55" s="118"/>
      <c r="H55" s="32">
        <f>SUM(H48:H54)</f>
        <v>78419</v>
      </c>
      <c r="I55" s="118"/>
      <c r="J55" s="32">
        <f>SUM(J48:J54)</f>
        <v>124789</v>
      </c>
      <c r="K55" s="19"/>
      <c r="L55" s="32">
        <f>SUM(L48:L54)</f>
        <v>51618</v>
      </c>
    </row>
    <row r="56" spans="1:12" ht="24" customHeight="1">
      <c r="A56" s="4" t="s">
        <v>53</v>
      </c>
      <c r="C56" s="19"/>
      <c r="D56" s="20"/>
      <c r="E56" s="19"/>
      <c r="F56" s="33"/>
      <c r="G56" s="118"/>
      <c r="H56" s="33"/>
      <c r="I56" s="118"/>
      <c r="J56" s="33"/>
      <c r="K56" s="19"/>
      <c r="L56" s="33"/>
    </row>
    <row r="57" spans="1:12" ht="24" customHeight="1">
      <c r="A57" s="21" t="s">
        <v>54</v>
      </c>
      <c r="B57" s="21"/>
      <c r="C57" s="21"/>
      <c r="D57" s="2" t="s">
        <v>58</v>
      </c>
      <c r="E57" s="22"/>
      <c r="F57" s="23">
        <v>445100</v>
      </c>
      <c r="G57" s="12"/>
      <c r="H57" s="109">
        <v>444173</v>
      </c>
      <c r="I57" s="2"/>
      <c r="J57" s="1">
        <v>445100</v>
      </c>
      <c r="K57" s="2"/>
      <c r="L57" s="109">
        <v>444173</v>
      </c>
    </row>
    <row r="58" spans="1:12" ht="24" customHeight="1">
      <c r="A58" s="21" t="s">
        <v>55</v>
      </c>
      <c r="B58" s="21"/>
      <c r="C58" s="21"/>
      <c r="D58" s="2"/>
      <c r="E58" s="22"/>
      <c r="F58" s="23">
        <v>3324</v>
      </c>
      <c r="G58" s="12"/>
      <c r="H58" s="109">
        <v>4340</v>
      </c>
      <c r="I58" s="119"/>
      <c r="J58" s="1">
        <v>2153</v>
      </c>
      <c r="K58" s="119"/>
      <c r="L58" s="109">
        <v>2811</v>
      </c>
    </row>
    <row r="59" spans="1:12" ht="24" customHeight="1">
      <c r="A59" s="21" t="s">
        <v>56</v>
      </c>
      <c r="B59" s="21"/>
      <c r="C59" s="21"/>
      <c r="D59" s="2"/>
      <c r="E59" s="22"/>
      <c r="F59" s="34">
        <v>2414</v>
      </c>
      <c r="G59" s="12"/>
      <c r="H59" s="109">
        <v>2312</v>
      </c>
      <c r="I59" s="2"/>
      <c r="J59" s="1">
        <v>1649</v>
      </c>
      <c r="K59" s="2"/>
      <c r="L59" s="109">
        <v>1580</v>
      </c>
    </row>
    <row r="60" spans="1:12" ht="24" customHeight="1">
      <c r="A60" s="21" t="s">
        <v>164</v>
      </c>
      <c r="B60" s="21"/>
      <c r="C60" s="21"/>
      <c r="D60" s="2"/>
      <c r="E60" s="22"/>
      <c r="F60" s="34">
        <v>432</v>
      </c>
      <c r="G60" s="12"/>
      <c r="H60" s="109">
        <v>432</v>
      </c>
      <c r="I60" s="2"/>
      <c r="J60" s="1">
        <v>280</v>
      </c>
      <c r="K60" s="2"/>
      <c r="L60" s="109">
        <v>280</v>
      </c>
    </row>
    <row r="61" spans="1:12" ht="24" customHeight="1">
      <c r="A61" s="21" t="s">
        <v>57</v>
      </c>
      <c r="B61" s="21"/>
      <c r="C61" s="21"/>
      <c r="D61" s="2" t="s">
        <v>81</v>
      </c>
      <c r="E61" s="22"/>
      <c r="F61" s="23">
        <v>6344</v>
      </c>
      <c r="G61" s="12"/>
      <c r="H61" s="109">
        <v>7014</v>
      </c>
      <c r="I61" s="2"/>
      <c r="J61" s="1">
        <v>6344</v>
      </c>
      <c r="K61" s="2"/>
      <c r="L61" s="109">
        <v>7014</v>
      </c>
    </row>
    <row r="62" spans="1:12" ht="24" customHeight="1">
      <c r="A62" s="4" t="s">
        <v>59</v>
      </c>
      <c r="C62" s="19"/>
      <c r="D62" s="20"/>
      <c r="E62" s="19"/>
      <c r="F62" s="32">
        <f>SUM(F57:F61)</f>
        <v>457614</v>
      </c>
      <c r="G62" s="118"/>
      <c r="H62" s="32">
        <f>SUM(H57:H61)</f>
        <v>458271</v>
      </c>
      <c r="I62" s="118"/>
      <c r="J62" s="32">
        <f>SUM(J57:J61)</f>
        <v>455526</v>
      </c>
      <c r="K62" s="19"/>
      <c r="L62" s="32">
        <f>SUM(L57:L61)</f>
        <v>455858</v>
      </c>
    </row>
    <row r="63" spans="1:12" ht="24" customHeight="1">
      <c r="A63" s="4" t="s">
        <v>60</v>
      </c>
      <c r="C63" s="19"/>
      <c r="D63" s="20"/>
      <c r="E63" s="19"/>
      <c r="F63" s="32">
        <f>F55+F62</f>
        <v>609381</v>
      </c>
      <c r="G63" s="118"/>
      <c r="H63" s="32">
        <f>H55+H62</f>
        <v>536690</v>
      </c>
      <c r="I63" s="118"/>
      <c r="J63" s="32">
        <f>J55+J62</f>
        <v>580315</v>
      </c>
      <c r="K63" s="19"/>
      <c r="L63" s="32">
        <f>L55+L62</f>
        <v>507476</v>
      </c>
    </row>
    <row r="64" spans="1:12" ht="24" customHeight="1">
      <c r="A64" s="8"/>
      <c r="D64" s="8"/>
      <c r="E64" s="8"/>
      <c r="F64" s="8"/>
      <c r="H64" s="8"/>
    </row>
    <row r="65" spans="1:12" ht="24" customHeight="1">
      <c r="A65" s="8" t="s">
        <v>42</v>
      </c>
      <c r="D65" s="114"/>
      <c r="E65" s="8"/>
    </row>
    <row r="66" spans="1:12" ht="24" customHeight="1">
      <c r="A66" s="4" t="s">
        <v>0</v>
      </c>
      <c r="B66" s="5"/>
      <c r="C66" s="5"/>
      <c r="D66" s="115"/>
      <c r="E66" s="7"/>
      <c r="F66" s="6"/>
      <c r="H66" s="6"/>
    </row>
    <row r="67" spans="1:12" ht="24" customHeight="1">
      <c r="A67" s="4" t="s">
        <v>160</v>
      </c>
      <c r="B67" s="105"/>
      <c r="C67" s="105"/>
      <c r="D67" s="116"/>
      <c r="E67" s="105"/>
      <c r="F67" s="105"/>
      <c r="H67" s="105"/>
    </row>
    <row r="68" spans="1:12" ht="24" customHeight="1">
      <c r="A68" s="4" t="s">
        <v>1</v>
      </c>
      <c r="B68" s="105"/>
      <c r="C68" s="105"/>
      <c r="D68" s="105"/>
      <c r="E68" s="105"/>
      <c r="F68" s="105"/>
      <c r="H68" s="105"/>
    </row>
    <row r="69" spans="1:12" ht="24" customHeight="1">
      <c r="A69" s="8"/>
      <c r="B69" s="106"/>
      <c r="C69" s="106"/>
      <c r="D69" s="107"/>
      <c r="E69" s="106"/>
      <c r="F69" s="9"/>
      <c r="H69" s="9"/>
      <c r="L69" s="9" t="s">
        <v>2</v>
      </c>
    </row>
    <row r="70" spans="1:12" ht="24" customHeight="1">
      <c r="A70" s="8"/>
      <c r="B70" s="106"/>
      <c r="C70" s="106"/>
      <c r="D70" s="107"/>
      <c r="E70" s="106"/>
      <c r="F70" s="126" t="s">
        <v>3</v>
      </c>
      <c r="G70" s="126"/>
      <c r="H70" s="126"/>
      <c r="J70" s="125" t="s">
        <v>4</v>
      </c>
      <c r="K70" s="125"/>
      <c r="L70" s="125"/>
    </row>
    <row r="71" spans="1:12" ht="24" customHeight="1">
      <c r="A71" s="8"/>
      <c r="D71" s="76" t="s">
        <v>5</v>
      </c>
      <c r="E71" s="10"/>
      <c r="F71" s="11" t="s">
        <v>6</v>
      </c>
      <c r="G71" s="12"/>
      <c r="H71" s="11" t="s">
        <v>7</v>
      </c>
      <c r="J71" s="11" t="s">
        <v>6</v>
      </c>
      <c r="K71" s="12"/>
      <c r="L71" s="11" t="s">
        <v>7</v>
      </c>
    </row>
    <row r="72" spans="1:12" ht="24" customHeight="1">
      <c r="A72" s="8"/>
      <c r="D72" s="13"/>
      <c r="E72" s="10"/>
      <c r="F72" s="14" t="s">
        <v>8</v>
      </c>
      <c r="H72" s="14" t="s">
        <v>9</v>
      </c>
      <c r="J72" s="14" t="s">
        <v>8</v>
      </c>
      <c r="K72" s="108"/>
      <c r="L72" s="14" t="s">
        <v>9</v>
      </c>
    </row>
    <row r="73" spans="1:12" ht="24" customHeight="1">
      <c r="A73" s="8"/>
      <c r="D73" s="13"/>
      <c r="E73" s="10"/>
      <c r="F73" s="14" t="s">
        <v>10</v>
      </c>
      <c r="H73" s="15"/>
      <c r="J73" s="14" t="s">
        <v>10</v>
      </c>
      <c r="K73" s="108"/>
      <c r="L73" s="15"/>
    </row>
    <row r="74" spans="1:12" ht="24" customHeight="1">
      <c r="A74" s="4" t="s">
        <v>61</v>
      </c>
      <c r="C74" s="19"/>
      <c r="D74" s="20"/>
      <c r="E74" s="19"/>
      <c r="F74" s="35"/>
      <c r="G74" s="118"/>
      <c r="H74" s="35"/>
      <c r="I74" s="118"/>
    </row>
    <row r="75" spans="1:12" ht="24" customHeight="1">
      <c r="A75" s="8" t="s">
        <v>62</v>
      </c>
      <c r="C75" s="19"/>
      <c r="D75" s="20"/>
      <c r="E75" s="19"/>
      <c r="F75" s="35"/>
      <c r="G75" s="118"/>
      <c r="H75" s="35"/>
      <c r="I75" s="118"/>
    </row>
    <row r="76" spans="1:12" ht="24" customHeight="1">
      <c r="A76" s="8" t="s">
        <v>63</v>
      </c>
      <c r="C76" s="19"/>
      <c r="D76" s="20"/>
      <c r="E76" s="19"/>
      <c r="F76" s="36"/>
      <c r="G76" s="118"/>
      <c r="H76" s="36"/>
      <c r="I76" s="118"/>
    </row>
    <row r="77" spans="1:12" ht="24" customHeight="1" thickBot="1">
      <c r="A77" s="120" t="s">
        <v>64</v>
      </c>
      <c r="C77" s="19"/>
      <c r="D77" s="8"/>
      <c r="E77" s="19"/>
      <c r="F77" s="46">
        <v>601733</v>
      </c>
      <c r="G77" s="77"/>
      <c r="H77" s="101">
        <v>601733</v>
      </c>
      <c r="I77" s="77"/>
      <c r="J77" s="46">
        <v>601733</v>
      </c>
      <c r="K77" s="77"/>
      <c r="L77" s="101">
        <v>601733</v>
      </c>
    </row>
    <row r="78" spans="1:12" ht="24" customHeight="1" thickTop="1">
      <c r="A78" s="120" t="s">
        <v>65</v>
      </c>
      <c r="C78" s="19"/>
      <c r="D78" s="20"/>
      <c r="E78" s="19"/>
      <c r="F78" s="36"/>
      <c r="G78" s="118"/>
      <c r="H78" s="36"/>
      <c r="I78" s="118"/>
      <c r="L78" s="36"/>
    </row>
    <row r="79" spans="1:12" ht="24" customHeight="1">
      <c r="A79" s="120" t="s">
        <v>149</v>
      </c>
      <c r="C79" s="19"/>
      <c r="E79" s="19"/>
      <c r="F79" s="28">
        <v>442931</v>
      </c>
      <c r="G79" s="77"/>
      <c r="H79" s="102">
        <v>442931</v>
      </c>
      <c r="I79" s="77"/>
      <c r="J79" s="1">
        <v>442931</v>
      </c>
      <c r="K79" s="77"/>
      <c r="L79" s="102">
        <v>442931</v>
      </c>
    </row>
    <row r="80" spans="1:12" ht="24" customHeight="1">
      <c r="A80" s="8" t="s">
        <v>66</v>
      </c>
      <c r="C80" s="19"/>
      <c r="D80" s="20"/>
      <c r="E80" s="19"/>
      <c r="F80" s="23">
        <v>76409</v>
      </c>
      <c r="G80" s="77"/>
      <c r="H80" s="103">
        <v>76409</v>
      </c>
      <c r="I80" s="77"/>
      <c r="J80" s="1">
        <v>76409</v>
      </c>
      <c r="K80" s="77"/>
      <c r="L80" s="103">
        <v>76409</v>
      </c>
    </row>
    <row r="81" spans="1:12" ht="24" customHeight="1">
      <c r="A81" s="8" t="s">
        <v>67</v>
      </c>
      <c r="C81" s="19"/>
      <c r="D81" s="20"/>
      <c r="E81" s="19"/>
      <c r="F81" s="23"/>
      <c r="G81" s="21"/>
      <c r="H81" s="23"/>
      <c r="I81" s="21"/>
      <c r="J81" s="23"/>
      <c r="K81" s="21"/>
      <c r="L81" s="23"/>
    </row>
    <row r="82" spans="1:12" ht="24" customHeight="1">
      <c r="A82" s="8" t="s">
        <v>68</v>
      </c>
      <c r="C82" s="19"/>
      <c r="D82" s="20"/>
      <c r="E82" s="19"/>
      <c r="F82" s="29">
        <f>'SE-Conso'!I20</f>
        <v>40106</v>
      </c>
      <c r="G82" s="77"/>
      <c r="H82" s="104">
        <v>34596</v>
      </c>
      <c r="I82" s="77"/>
      <c r="J82" s="113">
        <f>'SE-Separate'!I20</f>
        <v>2248</v>
      </c>
      <c r="K82" s="77"/>
      <c r="L82" s="29">
        <v>-7748</v>
      </c>
    </row>
    <row r="83" spans="1:12" ht="24" customHeight="1">
      <c r="A83" s="21" t="s">
        <v>69</v>
      </c>
      <c r="C83" s="19"/>
      <c r="D83" s="20"/>
      <c r="E83" s="19"/>
      <c r="F83" s="1">
        <f>SUM(F79:F82)</f>
        <v>559446</v>
      </c>
      <c r="G83" s="21"/>
      <c r="H83" s="1">
        <f>SUM(H79:H82)</f>
        <v>553936</v>
      </c>
      <c r="I83" s="21"/>
      <c r="J83" s="1">
        <f>SUM(J79:J82)</f>
        <v>521588</v>
      </c>
      <c r="K83" s="21"/>
      <c r="L83" s="1">
        <f>SUM(L79:L82)</f>
        <v>511592</v>
      </c>
    </row>
    <row r="84" spans="1:12" ht="24" customHeight="1">
      <c r="A84" s="21" t="s">
        <v>70</v>
      </c>
      <c r="C84" s="19"/>
      <c r="D84" s="20"/>
      <c r="E84" s="19"/>
      <c r="F84" s="113">
        <v>0</v>
      </c>
      <c r="G84" s="21"/>
      <c r="H84" s="113">
        <v>0</v>
      </c>
      <c r="I84" s="21"/>
      <c r="J84" s="113">
        <v>0</v>
      </c>
      <c r="K84" s="21"/>
      <c r="L84" s="113">
        <v>0</v>
      </c>
    </row>
    <row r="85" spans="1:12" ht="24" customHeight="1">
      <c r="A85" s="4" t="s">
        <v>71</v>
      </c>
      <c r="C85" s="19"/>
      <c r="D85" s="20"/>
      <c r="E85" s="19"/>
      <c r="F85" s="45">
        <f>SUM(F83:F84)</f>
        <v>559446</v>
      </c>
      <c r="G85" s="118"/>
      <c r="H85" s="45">
        <f>SUM(H83:H84)</f>
        <v>553936</v>
      </c>
      <c r="I85" s="118"/>
      <c r="J85" s="45">
        <f>SUM(J83:J84)</f>
        <v>521588</v>
      </c>
      <c r="L85" s="45">
        <f>SUM(L83:L84)</f>
        <v>511592</v>
      </c>
    </row>
    <row r="86" spans="1:12" ht="24" customHeight="1" thickBot="1">
      <c r="A86" s="4" t="s">
        <v>72</v>
      </c>
      <c r="C86" s="19"/>
      <c r="D86" s="20"/>
      <c r="E86" s="19"/>
      <c r="F86" s="31">
        <f>SUM(F63,F85)</f>
        <v>1168827</v>
      </c>
      <c r="G86" s="118"/>
      <c r="H86" s="31">
        <f>SUM(H63,H85)</f>
        <v>1090626</v>
      </c>
      <c r="I86" s="118"/>
      <c r="J86" s="31">
        <f>SUM(J63,J85)</f>
        <v>1101903</v>
      </c>
      <c r="L86" s="31">
        <f>SUM(L63,L85)</f>
        <v>1019068</v>
      </c>
    </row>
    <row r="87" spans="1:12" ht="24" customHeight="1" thickTop="1">
      <c r="A87" s="4"/>
      <c r="C87" s="19"/>
      <c r="D87" s="20"/>
      <c r="E87" s="19"/>
      <c r="F87" s="37">
        <f>SUM(F86-F35)</f>
        <v>0</v>
      </c>
      <c r="G87" s="121"/>
      <c r="H87" s="37">
        <f>SUM(H86-H35)</f>
        <v>0</v>
      </c>
      <c r="I87" s="121"/>
      <c r="J87" s="37">
        <f>SUM(J86-J35)</f>
        <v>0</v>
      </c>
      <c r="K87" s="21"/>
      <c r="L87" s="37">
        <f>SUM(L86-L35)</f>
        <v>0</v>
      </c>
    </row>
    <row r="88" spans="1:12" ht="24" customHeight="1">
      <c r="A88" s="8" t="s">
        <v>42</v>
      </c>
      <c r="C88" s="19"/>
      <c r="G88" s="118"/>
      <c r="I88" s="118"/>
    </row>
    <row r="89" spans="1:12" ht="24" customHeight="1">
      <c r="A89" s="4"/>
      <c r="C89" s="19"/>
      <c r="G89" s="118"/>
      <c r="I89" s="118"/>
    </row>
    <row r="90" spans="1:12" ht="24" customHeight="1">
      <c r="A90" s="122"/>
      <c r="B90" s="123"/>
      <c r="C90" s="38"/>
      <c r="D90" s="38"/>
      <c r="E90" s="26"/>
      <c r="F90" s="38"/>
      <c r="G90" s="118"/>
      <c r="H90" s="38"/>
      <c r="I90" s="118"/>
    </row>
    <row r="91" spans="1:12" ht="24" customHeight="1">
      <c r="A91" s="4"/>
      <c r="C91" s="19"/>
      <c r="D91" s="38"/>
      <c r="E91" s="26"/>
      <c r="F91" s="38"/>
      <c r="G91" s="118"/>
      <c r="H91" s="38"/>
      <c r="I91" s="118"/>
    </row>
    <row r="92" spans="1:12" ht="24" customHeight="1">
      <c r="A92" s="4"/>
      <c r="C92" s="124" t="s">
        <v>73</v>
      </c>
      <c r="E92" s="26"/>
      <c r="F92" s="38"/>
      <c r="G92" s="118"/>
      <c r="H92" s="38"/>
      <c r="I92" s="118"/>
    </row>
    <row r="93" spans="1:12" ht="24" customHeight="1">
      <c r="A93" s="122"/>
      <c r="B93" s="123"/>
      <c r="C93" s="38"/>
      <c r="E93" s="39"/>
    </row>
  </sheetData>
  <mergeCells count="6">
    <mergeCell ref="J5:L5"/>
    <mergeCell ref="J70:L70"/>
    <mergeCell ref="F5:H5"/>
    <mergeCell ref="F42:H42"/>
    <mergeCell ref="J42:L42"/>
    <mergeCell ref="F70:H70"/>
  </mergeCells>
  <phoneticPr fontId="0" type="noConversion"/>
  <printOptions horizontalCentered="1" gridLinesSet="0"/>
  <pageMargins left="0.98425196850393704" right="0.31496062992125984" top="0.78740157480314965" bottom="0.39370078740157483" header="0.19685039370078741" footer="0.19685039370078741"/>
  <pageSetup paperSize="9" scale="69" firstPageNumber="2" fitToHeight="0" orientation="portrait" useFirstPageNumber="1" r:id="rId1"/>
  <headerFooter alignWithMargins="0"/>
  <rowBreaks count="2" manualBreakCount="2">
    <brk id="37" max="16383" man="1"/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5"/>
  <sheetViews>
    <sheetView showGridLines="0" view="pageBreakPreview" zoomScaleNormal="70" zoomScaleSheetLayoutView="100" workbookViewId="0">
      <selection activeCell="N11" sqref="N11"/>
    </sheetView>
  </sheetViews>
  <sheetFormatPr defaultColWidth="9.44140625" defaultRowHeight="24" customHeight="1"/>
  <cols>
    <col min="1" max="1" width="38.109375" style="8" customWidth="1"/>
    <col min="2" max="2" width="12.5546875" style="8" customWidth="1"/>
    <col min="3" max="3" width="7.44140625" style="8" customWidth="1"/>
    <col min="4" max="4" width="0.5546875" style="8" customWidth="1"/>
    <col min="5" max="5" width="14.5546875" style="8" customWidth="1"/>
    <col min="6" max="6" width="0.5546875" style="8" customWidth="1"/>
    <col min="7" max="7" width="14.5546875" style="8" customWidth="1"/>
    <col min="8" max="8" width="0.5546875" style="8" customWidth="1"/>
    <col min="9" max="9" width="14.5546875" style="8" customWidth="1"/>
    <col min="10" max="10" width="0.5546875" style="8" customWidth="1"/>
    <col min="11" max="11" width="14.5546875" style="8" customWidth="1"/>
    <col min="12" max="16384" width="9.44140625" style="8"/>
  </cols>
  <sheetData>
    <row r="1" spans="1:11" ht="24" customHeight="1">
      <c r="A1" s="4"/>
      <c r="C1" s="25"/>
      <c r="D1" s="39"/>
      <c r="E1" s="83"/>
      <c r="G1" s="83"/>
      <c r="K1" s="83" t="s">
        <v>74</v>
      </c>
    </row>
    <row r="2" spans="1:11" ht="24" customHeight="1">
      <c r="A2" s="4" t="s">
        <v>0</v>
      </c>
      <c r="B2" s="5"/>
      <c r="C2" s="6"/>
      <c r="D2" s="7"/>
      <c r="E2" s="6"/>
      <c r="G2" s="6"/>
    </row>
    <row r="3" spans="1:11" ht="24" customHeight="1">
      <c r="A3" s="4" t="s">
        <v>75</v>
      </c>
      <c r="B3" s="7"/>
      <c r="C3" s="7"/>
      <c r="D3" s="7"/>
      <c r="E3" s="7"/>
      <c r="G3" s="7"/>
    </row>
    <row r="4" spans="1:11" ht="24" customHeight="1">
      <c r="A4" s="40" t="s">
        <v>76</v>
      </c>
      <c r="C4" s="7"/>
      <c r="D4" s="7"/>
      <c r="E4" s="7"/>
      <c r="G4" s="7"/>
    </row>
    <row r="5" spans="1:11" ht="24" customHeight="1">
      <c r="D5" s="17"/>
      <c r="E5" s="9"/>
      <c r="G5" s="9"/>
      <c r="K5" s="84" t="s">
        <v>77</v>
      </c>
    </row>
    <row r="6" spans="1:11" ht="24" customHeight="1">
      <c r="D6" s="17"/>
      <c r="E6" s="126" t="s">
        <v>3</v>
      </c>
      <c r="F6" s="126"/>
      <c r="G6" s="126"/>
      <c r="I6" s="125" t="s">
        <v>4</v>
      </c>
      <c r="J6" s="125"/>
      <c r="K6" s="125"/>
    </row>
    <row r="7" spans="1:11" ht="24" customHeight="1">
      <c r="C7" s="76" t="s">
        <v>5</v>
      </c>
      <c r="D7" s="17"/>
      <c r="E7" s="11">
        <v>2026</v>
      </c>
      <c r="F7" s="14"/>
      <c r="G7" s="11">
        <v>2025</v>
      </c>
      <c r="I7" s="11">
        <v>2026</v>
      </c>
      <c r="J7" s="14"/>
      <c r="K7" s="11">
        <v>2025</v>
      </c>
    </row>
    <row r="8" spans="1:11" ht="24" customHeight="1">
      <c r="A8" s="4" t="s">
        <v>78</v>
      </c>
      <c r="C8" s="13"/>
      <c r="D8" s="10"/>
      <c r="E8" s="85"/>
      <c r="G8" s="85"/>
    </row>
    <row r="9" spans="1:11" ht="24" customHeight="1">
      <c r="A9" s="4" t="s">
        <v>79</v>
      </c>
      <c r="C9" s="20"/>
      <c r="D9" s="17"/>
      <c r="E9" s="25"/>
      <c r="G9" s="25"/>
    </row>
    <row r="10" spans="1:11" ht="24" customHeight="1">
      <c r="A10" s="8" t="s">
        <v>80</v>
      </c>
      <c r="C10" s="2" t="s">
        <v>82</v>
      </c>
      <c r="D10" s="22"/>
      <c r="E10" s="26">
        <v>36587</v>
      </c>
      <c r="F10" s="26"/>
      <c r="G10" s="26">
        <v>27391</v>
      </c>
      <c r="H10" s="26"/>
      <c r="I10" s="26">
        <v>22185</v>
      </c>
      <c r="J10" s="26"/>
      <c r="K10" s="26">
        <v>18460</v>
      </c>
    </row>
    <row r="11" spans="1:11" ht="24" customHeight="1">
      <c r="A11" s="8" t="s">
        <v>166</v>
      </c>
      <c r="C11" s="2" t="s">
        <v>165</v>
      </c>
      <c r="D11" s="22"/>
      <c r="E11" s="26">
        <v>12279</v>
      </c>
      <c r="F11" s="26"/>
      <c r="G11" s="26">
        <v>12945</v>
      </c>
      <c r="H11" s="26"/>
      <c r="I11" s="26">
        <v>8022</v>
      </c>
      <c r="J11" s="26"/>
      <c r="K11" s="26">
        <v>3414</v>
      </c>
    </row>
    <row r="12" spans="1:11" ht="24" customHeight="1">
      <c r="A12" s="8" t="s">
        <v>83</v>
      </c>
      <c r="C12" s="2"/>
      <c r="D12" s="22"/>
      <c r="E12" s="26">
        <v>1610</v>
      </c>
      <c r="F12" s="26"/>
      <c r="G12" s="26">
        <v>1847</v>
      </c>
      <c r="H12" s="26"/>
      <c r="I12" s="26">
        <v>9194</v>
      </c>
      <c r="J12" s="26"/>
      <c r="K12" s="26">
        <v>7898</v>
      </c>
    </row>
    <row r="13" spans="1:11" ht="24" customHeight="1">
      <c r="A13" s="4" t="s">
        <v>84</v>
      </c>
      <c r="C13" s="2"/>
      <c r="D13" s="22"/>
      <c r="E13" s="41">
        <f>SUM(E10:E12)</f>
        <v>50476</v>
      </c>
      <c r="F13" s="26"/>
      <c r="G13" s="41">
        <f>SUM(G10:G12)</f>
        <v>42183</v>
      </c>
      <c r="H13" s="26"/>
      <c r="I13" s="41">
        <f>SUM(I10:I12)</f>
        <v>39401</v>
      </c>
      <c r="J13" s="26"/>
      <c r="K13" s="41">
        <f>SUM(K10:K12)</f>
        <v>29772</v>
      </c>
    </row>
    <row r="14" spans="1:11" ht="24" customHeight="1">
      <c r="A14" s="4" t="s">
        <v>85</v>
      </c>
      <c r="C14" s="2"/>
      <c r="D14" s="22"/>
      <c r="E14" s="42"/>
      <c r="F14" s="26"/>
      <c r="G14" s="42"/>
      <c r="H14" s="26"/>
      <c r="I14" s="42"/>
      <c r="J14" s="26"/>
      <c r="K14" s="42"/>
    </row>
    <row r="15" spans="1:11" ht="24" customHeight="1">
      <c r="A15" s="8" t="s">
        <v>86</v>
      </c>
      <c r="C15" s="2"/>
      <c r="D15" s="22"/>
      <c r="E15" s="42">
        <v>7435</v>
      </c>
      <c r="F15" s="26"/>
      <c r="G15" s="42">
        <v>6736</v>
      </c>
      <c r="H15" s="26"/>
      <c r="I15" s="42">
        <v>4745</v>
      </c>
      <c r="J15" s="26"/>
      <c r="K15" s="42">
        <v>4503</v>
      </c>
    </row>
    <row r="16" spans="1:11" ht="24" customHeight="1">
      <c r="A16" s="8" t="s">
        <v>87</v>
      </c>
      <c r="C16" s="2"/>
      <c r="D16" s="22"/>
      <c r="E16" s="42">
        <v>20024</v>
      </c>
      <c r="F16" s="26"/>
      <c r="G16" s="42">
        <v>19061</v>
      </c>
      <c r="H16" s="26"/>
      <c r="I16" s="42">
        <v>13525</v>
      </c>
      <c r="J16" s="26"/>
      <c r="K16" s="42">
        <v>16345</v>
      </c>
    </row>
    <row r="17" spans="1:11" ht="24" customHeight="1">
      <c r="A17" s="8" t="s">
        <v>88</v>
      </c>
      <c r="C17" s="2"/>
      <c r="D17" s="22"/>
      <c r="E17" s="42">
        <v>6954</v>
      </c>
      <c r="F17" s="26"/>
      <c r="G17" s="42">
        <v>4426</v>
      </c>
      <c r="H17" s="26"/>
      <c r="I17" s="42">
        <v>1852</v>
      </c>
      <c r="J17" s="26"/>
      <c r="K17" s="42">
        <v>508</v>
      </c>
    </row>
    <row r="18" spans="1:11" ht="24" customHeight="1">
      <c r="A18" s="4" t="s">
        <v>89</v>
      </c>
      <c r="C18" s="20"/>
      <c r="D18" s="19"/>
      <c r="E18" s="41">
        <f>SUM(E15:E17)</f>
        <v>34413</v>
      </c>
      <c r="F18" s="26"/>
      <c r="G18" s="41">
        <f>SUM(G15:G17)</f>
        <v>30223</v>
      </c>
      <c r="H18" s="26"/>
      <c r="I18" s="41">
        <f>SUM(I15:I17)</f>
        <v>20122</v>
      </c>
      <c r="J18" s="26"/>
      <c r="K18" s="41">
        <f>SUM(K15:K17)</f>
        <v>21356</v>
      </c>
    </row>
    <row r="19" spans="1:11" ht="24" customHeight="1">
      <c r="A19" s="4" t="s">
        <v>151</v>
      </c>
      <c r="B19" s="4"/>
      <c r="C19" s="20"/>
      <c r="D19" s="19"/>
      <c r="E19" s="42">
        <f>E13-E18</f>
        <v>16063</v>
      </c>
      <c r="F19" s="26"/>
      <c r="G19" s="42">
        <f>G13-G18</f>
        <v>11960</v>
      </c>
      <c r="H19" s="26"/>
      <c r="I19" s="42">
        <f>I13-I18</f>
        <v>19279</v>
      </c>
      <c r="J19" s="26"/>
      <c r="K19" s="42">
        <f>K13-K18</f>
        <v>8416</v>
      </c>
    </row>
    <row r="20" spans="1:11" ht="24" customHeight="1">
      <c r="A20" s="8" t="s">
        <v>90</v>
      </c>
      <c r="C20" s="86"/>
      <c r="D20" s="22"/>
      <c r="E20" s="43">
        <v>-9676</v>
      </c>
      <c r="F20" s="26"/>
      <c r="G20" s="43">
        <v>-7956</v>
      </c>
      <c r="H20" s="26"/>
      <c r="I20" s="43">
        <v>-9626</v>
      </c>
      <c r="J20" s="26"/>
      <c r="K20" s="43">
        <v>-7871</v>
      </c>
    </row>
    <row r="21" spans="1:11" ht="24" customHeight="1">
      <c r="A21" s="4" t="s">
        <v>150</v>
      </c>
      <c r="B21" s="4"/>
      <c r="C21" s="20"/>
      <c r="D21" s="19"/>
      <c r="E21" s="44">
        <f>SUM(E19:E20)</f>
        <v>6387</v>
      </c>
      <c r="F21" s="26"/>
      <c r="G21" s="44">
        <f>SUM(G19:G20)</f>
        <v>4004</v>
      </c>
      <c r="H21" s="26"/>
      <c r="I21" s="44">
        <f>SUM(I19:I20)</f>
        <v>9653</v>
      </c>
      <c r="J21" s="26"/>
      <c r="K21" s="44">
        <f>SUM(K19:K20)</f>
        <v>545</v>
      </c>
    </row>
    <row r="22" spans="1:11" ht="24" customHeight="1">
      <c r="A22" s="8" t="s">
        <v>91</v>
      </c>
      <c r="C22" s="2" t="s">
        <v>92</v>
      </c>
      <c r="D22" s="22"/>
      <c r="E22" s="34">
        <v>-877</v>
      </c>
      <c r="F22" s="26"/>
      <c r="G22" s="34">
        <v>-785</v>
      </c>
      <c r="H22" s="26"/>
      <c r="I22" s="34">
        <v>343</v>
      </c>
      <c r="J22" s="26"/>
      <c r="K22" s="34">
        <v>1318</v>
      </c>
    </row>
    <row r="23" spans="1:11" ht="24" customHeight="1">
      <c r="A23" s="4" t="s">
        <v>105</v>
      </c>
      <c r="C23" s="20"/>
      <c r="D23" s="19"/>
      <c r="E23" s="24">
        <f>SUM(E21:E22)</f>
        <v>5510</v>
      </c>
      <c r="F23" s="26"/>
      <c r="G23" s="24">
        <f>SUM(G21:G22)</f>
        <v>3219</v>
      </c>
      <c r="H23" s="26"/>
      <c r="I23" s="41">
        <f>SUM(I21:I22)</f>
        <v>9996</v>
      </c>
      <c r="J23" s="26"/>
      <c r="K23" s="41">
        <f>SUM(K21:K22)</f>
        <v>1863</v>
      </c>
    </row>
    <row r="24" spans="1:11" ht="24" customHeight="1">
      <c r="A24" s="4"/>
      <c r="C24" s="20"/>
      <c r="D24" s="19"/>
      <c r="E24" s="36"/>
      <c r="F24" s="26"/>
      <c r="G24" s="36"/>
      <c r="H24" s="26"/>
      <c r="I24" s="36"/>
      <c r="J24" s="26"/>
      <c r="K24" s="36"/>
    </row>
    <row r="25" spans="1:11" ht="24" customHeight="1">
      <c r="A25" s="4" t="s">
        <v>177</v>
      </c>
      <c r="C25" s="20"/>
      <c r="D25" s="19"/>
      <c r="E25" s="36"/>
      <c r="F25" s="26"/>
      <c r="G25" s="36"/>
      <c r="H25" s="26"/>
      <c r="I25" s="36"/>
      <c r="J25" s="26"/>
      <c r="K25" s="36"/>
    </row>
    <row r="26" spans="1:11" ht="24" customHeight="1">
      <c r="A26" s="87" t="s">
        <v>106</v>
      </c>
      <c r="B26" s="88"/>
      <c r="C26" s="20"/>
      <c r="D26" s="19"/>
      <c r="E26" s="45">
        <v>0</v>
      </c>
      <c r="F26" s="26"/>
      <c r="G26" s="45">
        <v>0</v>
      </c>
      <c r="H26" s="26"/>
      <c r="I26" s="45">
        <v>0</v>
      </c>
      <c r="J26" s="26"/>
      <c r="K26" s="45">
        <v>0</v>
      </c>
    </row>
    <row r="27" spans="1:11" ht="24" customHeight="1" thickBot="1">
      <c r="A27" s="87" t="s">
        <v>107</v>
      </c>
      <c r="B27" s="88"/>
      <c r="C27" s="20"/>
      <c r="D27" s="19"/>
      <c r="E27" s="31">
        <f>SUM(E23:E26)</f>
        <v>5510</v>
      </c>
      <c r="F27" s="26"/>
      <c r="G27" s="31">
        <f>SUM(G23:G26)</f>
        <v>3219</v>
      </c>
      <c r="H27" s="26"/>
      <c r="I27" s="31">
        <f>SUM(I23:I26)</f>
        <v>9996</v>
      </c>
      <c r="J27" s="26"/>
      <c r="K27" s="31">
        <f>SUM(K23:K26)</f>
        <v>1863</v>
      </c>
    </row>
    <row r="28" spans="1:11" ht="24" customHeight="1" thickTop="1">
      <c r="A28" s="4"/>
      <c r="C28" s="20"/>
      <c r="D28" s="19"/>
      <c r="E28" s="36"/>
      <c r="G28" s="36"/>
      <c r="I28" s="36"/>
      <c r="J28" s="26"/>
      <c r="K28" s="36"/>
    </row>
    <row r="29" spans="1:11" ht="24" customHeight="1">
      <c r="A29" s="87" t="s">
        <v>152</v>
      </c>
      <c r="C29" s="89">
        <v>20</v>
      </c>
      <c r="D29" s="47"/>
    </row>
    <row r="30" spans="1:11" ht="24" customHeight="1">
      <c r="A30" s="12" t="s">
        <v>153</v>
      </c>
      <c r="B30" s="88"/>
      <c r="C30" s="21"/>
      <c r="D30" s="47"/>
      <c r="E30" s="21"/>
      <c r="F30" s="21"/>
      <c r="G30" s="21"/>
      <c r="H30" s="21"/>
      <c r="I30" s="21"/>
      <c r="J30" s="90"/>
      <c r="K30" s="21"/>
    </row>
    <row r="31" spans="1:11" ht="24" customHeight="1" thickBot="1">
      <c r="A31" s="12" t="s">
        <v>154</v>
      </c>
      <c r="B31" s="88"/>
      <c r="C31" s="21"/>
      <c r="D31" s="47"/>
      <c r="E31" s="91">
        <f>E23/E33</f>
        <v>1.2439860836112171E-2</v>
      </c>
      <c r="F31" s="92"/>
      <c r="G31" s="91">
        <f>G23/G33</f>
        <v>7.2674976463602686E-3</v>
      </c>
      <c r="H31" s="92"/>
      <c r="I31" s="91">
        <f>I23/I33</f>
        <v>2.256784916838063E-2</v>
      </c>
      <c r="J31" s="93"/>
      <c r="K31" s="91">
        <f>K23/K33</f>
        <v>4.2060727291609755E-3</v>
      </c>
    </row>
    <row r="32" spans="1:11" ht="24" customHeight="1" thickTop="1">
      <c r="A32" s="12" t="s">
        <v>93</v>
      </c>
      <c r="B32" s="88"/>
      <c r="C32" s="21"/>
      <c r="D32" s="47"/>
    </row>
    <row r="33" spans="1:12" ht="24" customHeight="1" thickBot="1">
      <c r="A33" s="12" t="s">
        <v>94</v>
      </c>
      <c r="B33" s="88"/>
      <c r="C33" s="21"/>
      <c r="D33" s="47"/>
      <c r="E33" s="94">
        <v>442931</v>
      </c>
      <c r="G33" s="94">
        <v>442931</v>
      </c>
      <c r="I33" s="94">
        <v>442931</v>
      </c>
      <c r="K33" s="94">
        <v>442931</v>
      </c>
      <c r="L33" s="21"/>
    </row>
    <row r="34" spans="1:12" ht="24" customHeight="1" thickTop="1">
      <c r="A34" s="12"/>
      <c r="B34" s="88"/>
      <c r="C34" s="21"/>
      <c r="D34" s="47"/>
      <c r="E34" s="88"/>
      <c r="G34" s="88"/>
      <c r="I34" s="88"/>
      <c r="K34" s="88"/>
      <c r="L34" s="21"/>
    </row>
    <row r="35" spans="1:12" ht="24" customHeight="1">
      <c r="A35" s="8" t="s">
        <v>42</v>
      </c>
      <c r="C35" s="95"/>
      <c r="D35" s="19"/>
      <c r="E35" s="95"/>
      <c r="G35" s="95"/>
      <c r="I35" s="36"/>
    </row>
  </sheetData>
  <mergeCells count="2">
    <mergeCell ref="E6:G6"/>
    <mergeCell ref="I6:K6"/>
  </mergeCells>
  <printOptions horizontalCentered="1"/>
  <pageMargins left="0.86614173228346458" right="0.47244094488188981" top="0.78740157480314965" bottom="0.39370078740157483" header="0.19685039370078741" footer="0.19685039370078741"/>
  <pageSetup paperSize="9" scale="75" firstPageNumber="2" fitToHeight="0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5"/>
  <sheetViews>
    <sheetView showGridLines="0" view="pageBreakPreview" zoomScale="55" zoomScaleNormal="100" zoomScaleSheetLayoutView="55" workbookViewId="0">
      <selection activeCell="O23" sqref="O23"/>
    </sheetView>
  </sheetViews>
  <sheetFormatPr defaultColWidth="9.44140625" defaultRowHeight="24" customHeight="1"/>
  <cols>
    <col min="1" max="1" width="61.5546875" style="21" customWidth="1"/>
    <col min="2" max="2" width="1.5546875" style="21" customWidth="1"/>
    <col min="3" max="3" width="19.44140625" style="21" customWidth="1"/>
    <col min="4" max="4" width="1.5546875" style="21" customWidth="1"/>
    <col min="5" max="5" width="19.44140625" style="21" customWidth="1"/>
    <col min="6" max="6" width="1.5546875" style="21" customWidth="1"/>
    <col min="7" max="7" width="19.44140625" style="21" customWidth="1"/>
    <col min="8" max="8" width="1.5546875" style="21" customWidth="1"/>
    <col min="9" max="9" width="19.44140625" style="21" customWidth="1"/>
    <col min="10" max="10" width="1.5546875" style="21" customWidth="1"/>
    <col min="11" max="11" width="19.44140625" style="21" customWidth="1"/>
    <col min="12" max="16384" width="9.44140625" style="21"/>
  </cols>
  <sheetData>
    <row r="1" spans="1:11" ht="24" customHeight="1">
      <c r="K1" s="48" t="s">
        <v>74</v>
      </c>
    </row>
    <row r="2" spans="1:11" ht="24" customHeight="1">
      <c r="A2" s="49" t="s">
        <v>0</v>
      </c>
      <c r="B2" s="50"/>
      <c r="C2" s="50"/>
      <c r="D2" s="50"/>
      <c r="E2" s="50"/>
      <c r="F2" s="50"/>
      <c r="H2" s="51"/>
      <c r="I2" s="52"/>
      <c r="J2" s="52"/>
      <c r="K2" s="52"/>
    </row>
    <row r="3" spans="1:11" ht="24" customHeight="1">
      <c r="A3" s="53" t="s">
        <v>95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ht="24" customHeight="1">
      <c r="A4" s="40" t="s">
        <v>76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ht="24" customHeight="1">
      <c r="A5" s="55"/>
      <c r="B5" s="53"/>
      <c r="C5" s="53"/>
      <c r="D5" s="53"/>
      <c r="E5" s="53"/>
      <c r="F5" s="53"/>
      <c r="G5" s="53"/>
      <c r="H5" s="53"/>
      <c r="I5" s="53"/>
      <c r="J5" s="53"/>
      <c r="K5" s="56" t="s">
        <v>2</v>
      </c>
    </row>
    <row r="6" spans="1:11" ht="24" customHeight="1">
      <c r="A6" s="55"/>
      <c r="B6" s="53"/>
      <c r="C6" s="128" t="s">
        <v>3</v>
      </c>
      <c r="D6" s="128"/>
      <c r="E6" s="128"/>
      <c r="F6" s="128"/>
      <c r="G6" s="128"/>
      <c r="H6" s="128"/>
      <c r="I6" s="128"/>
      <c r="J6" s="128"/>
      <c r="K6" s="128"/>
    </row>
    <row r="7" spans="1:11" s="47" customFormat="1" ht="24" customHeight="1">
      <c r="C7" s="47" t="s">
        <v>167</v>
      </c>
      <c r="G7" s="127" t="s">
        <v>67</v>
      </c>
      <c r="H7" s="127"/>
      <c r="I7" s="127"/>
      <c r="K7" s="80" t="s">
        <v>96</v>
      </c>
    </row>
    <row r="8" spans="1:11" s="47" customFormat="1" ht="24" customHeight="1">
      <c r="C8" s="47" t="s">
        <v>97</v>
      </c>
      <c r="G8" s="47" t="s">
        <v>98</v>
      </c>
      <c r="K8" s="80" t="s">
        <v>99</v>
      </c>
    </row>
    <row r="9" spans="1:11" ht="24" customHeight="1">
      <c r="C9" s="79" t="s">
        <v>100</v>
      </c>
      <c r="E9" s="79" t="s">
        <v>66</v>
      </c>
      <c r="F9" s="47"/>
      <c r="G9" s="79" t="s">
        <v>101</v>
      </c>
      <c r="I9" s="79" t="s">
        <v>102</v>
      </c>
      <c r="J9" s="47"/>
      <c r="K9" s="81" t="s">
        <v>103</v>
      </c>
    </row>
    <row r="10" spans="1:11" ht="24" customHeight="1">
      <c r="A10" s="49" t="s">
        <v>104</v>
      </c>
      <c r="C10" s="57">
        <v>442931</v>
      </c>
      <c r="D10" s="57"/>
      <c r="E10" s="57">
        <v>519409</v>
      </c>
      <c r="F10" s="57"/>
      <c r="G10" s="57">
        <v>30000</v>
      </c>
      <c r="H10" s="37"/>
      <c r="I10" s="57">
        <v>-451384</v>
      </c>
      <c r="J10" s="57"/>
      <c r="K10" s="57">
        <f>SUM(C10:I10)</f>
        <v>540956</v>
      </c>
    </row>
    <row r="11" spans="1:11" ht="24" customHeight="1">
      <c r="A11" s="21" t="s">
        <v>105</v>
      </c>
      <c r="C11" s="58">
        <v>0</v>
      </c>
      <c r="D11" s="57"/>
      <c r="E11" s="58">
        <v>0</v>
      </c>
      <c r="F11" s="57"/>
      <c r="G11" s="58">
        <v>0</v>
      </c>
      <c r="H11" s="37"/>
      <c r="I11" s="58">
        <v>3219</v>
      </c>
      <c r="J11" s="57"/>
      <c r="K11" s="58">
        <f>SUM(C11:J11)</f>
        <v>3219</v>
      </c>
    </row>
    <row r="12" spans="1:11" ht="24" customHeight="1">
      <c r="A12" s="21" t="s">
        <v>106</v>
      </c>
      <c r="C12" s="59">
        <v>0</v>
      </c>
      <c r="D12" s="57"/>
      <c r="E12" s="59">
        <v>0</v>
      </c>
      <c r="F12" s="57"/>
      <c r="G12" s="59">
        <v>0</v>
      </c>
      <c r="H12" s="37"/>
      <c r="I12" s="59">
        <v>0</v>
      </c>
      <c r="J12" s="57"/>
      <c r="K12" s="59">
        <f>SUM(C12:J12)</f>
        <v>0</v>
      </c>
    </row>
    <row r="13" spans="1:11" ht="24" customHeight="1">
      <c r="A13" s="21" t="s">
        <v>107</v>
      </c>
      <c r="C13" s="57">
        <f>SUM(C11:C12)</f>
        <v>0</v>
      </c>
      <c r="D13" s="57"/>
      <c r="E13" s="57">
        <f>SUM(E11:E12)</f>
        <v>0</v>
      </c>
      <c r="F13" s="57"/>
      <c r="G13" s="57">
        <f>SUM(G11:G12)</f>
        <v>0</v>
      </c>
      <c r="H13" s="37"/>
      <c r="I13" s="57">
        <f>SUM(I11:I12)</f>
        <v>3219</v>
      </c>
      <c r="J13" s="57"/>
      <c r="K13" s="57">
        <f>SUM(C13:J13)</f>
        <v>3219</v>
      </c>
    </row>
    <row r="14" spans="1:11" ht="24" customHeight="1" thickBot="1">
      <c r="A14" s="49" t="s">
        <v>108</v>
      </c>
      <c r="C14" s="60">
        <f>SUM(C10:C13)-C13</f>
        <v>442931</v>
      </c>
      <c r="D14" s="61"/>
      <c r="E14" s="60">
        <f>SUM(E10:E13)-E13</f>
        <v>519409</v>
      </c>
      <c r="F14" s="61"/>
      <c r="G14" s="60">
        <f>SUM(G10:G13)-G13</f>
        <v>30000</v>
      </c>
      <c r="H14" s="23"/>
      <c r="I14" s="60">
        <f>SUM(I10:I13)-I13</f>
        <v>-448165</v>
      </c>
      <c r="J14" s="61"/>
      <c r="K14" s="60">
        <f>SUM(K10:K13)-K13</f>
        <v>544175</v>
      </c>
    </row>
    <row r="15" spans="1:11" ht="24" customHeight="1" thickTop="1">
      <c r="A15" s="49"/>
      <c r="C15" s="57"/>
      <c r="D15" s="57"/>
      <c r="E15" s="57"/>
      <c r="F15" s="57"/>
      <c r="G15" s="57"/>
      <c r="H15" s="37"/>
      <c r="I15" s="57"/>
      <c r="J15" s="57"/>
      <c r="K15" s="57"/>
    </row>
    <row r="16" spans="1:11" ht="24" customHeight="1">
      <c r="A16" s="49" t="s">
        <v>109</v>
      </c>
      <c r="C16" s="57">
        <v>442931</v>
      </c>
      <c r="D16" s="57"/>
      <c r="E16" s="57">
        <v>76409</v>
      </c>
      <c r="F16" s="57"/>
      <c r="G16" s="57">
        <v>0</v>
      </c>
      <c r="H16" s="37"/>
      <c r="I16" s="57">
        <v>34596</v>
      </c>
      <c r="J16" s="57"/>
      <c r="K16" s="57">
        <v>553936</v>
      </c>
    </row>
    <row r="17" spans="1:11" ht="24" customHeight="1">
      <c r="A17" s="21" t="s">
        <v>105</v>
      </c>
      <c r="C17" s="58">
        <v>0</v>
      </c>
      <c r="D17" s="57"/>
      <c r="E17" s="58">
        <v>0</v>
      </c>
      <c r="F17" s="57"/>
      <c r="G17" s="58">
        <v>0</v>
      </c>
      <c r="H17" s="37"/>
      <c r="I17" s="58">
        <f>PL!E23</f>
        <v>5510</v>
      </c>
      <c r="J17" s="57"/>
      <c r="K17" s="58">
        <f>SUM(C17:J17)</f>
        <v>5510</v>
      </c>
    </row>
    <row r="18" spans="1:11" ht="24" customHeight="1">
      <c r="A18" s="21" t="s">
        <v>106</v>
      </c>
      <c r="C18" s="59">
        <v>0</v>
      </c>
      <c r="D18" s="57"/>
      <c r="E18" s="59">
        <v>0</v>
      </c>
      <c r="F18" s="57"/>
      <c r="G18" s="59">
        <v>0</v>
      </c>
      <c r="H18" s="37"/>
      <c r="I18" s="59">
        <v>0</v>
      </c>
      <c r="J18" s="57"/>
      <c r="K18" s="59">
        <f>SUM(C18:J18)</f>
        <v>0</v>
      </c>
    </row>
    <row r="19" spans="1:11" ht="24" customHeight="1">
      <c r="A19" s="21" t="s">
        <v>107</v>
      </c>
      <c r="C19" s="57">
        <f>SUM(C17:C18)</f>
        <v>0</v>
      </c>
      <c r="D19" s="57"/>
      <c r="E19" s="57">
        <f>SUM(E17:E18)</f>
        <v>0</v>
      </c>
      <c r="F19" s="57"/>
      <c r="G19" s="57">
        <f>SUM(G17:G18)</f>
        <v>0</v>
      </c>
      <c r="H19" s="37"/>
      <c r="I19" s="57">
        <f>SUM(I17:I18)</f>
        <v>5510</v>
      </c>
      <c r="J19" s="57"/>
      <c r="K19" s="57">
        <f>SUM(C19:J19)</f>
        <v>5510</v>
      </c>
    </row>
    <row r="20" spans="1:11" ht="24" customHeight="1" thickBot="1">
      <c r="A20" s="49" t="s">
        <v>110</v>
      </c>
      <c r="C20" s="60">
        <f>SUM(C16:C19)-C19</f>
        <v>442931</v>
      </c>
      <c r="D20" s="61"/>
      <c r="E20" s="60">
        <f>SUM(E16:E19)-E19</f>
        <v>76409</v>
      </c>
      <c r="F20" s="61"/>
      <c r="G20" s="60">
        <f>SUM(G16:G19)-G19</f>
        <v>0</v>
      </c>
      <c r="H20" s="23"/>
      <c r="I20" s="60">
        <f>SUM(I16:I19)-I19</f>
        <v>40106</v>
      </c>
      <c r="J20" s="61"/>
      <c r="K20" s="60">
        <f>SUM(K16:K19)-K19</f>
        <v>559446</v>
      </c>
    </row>
    <row r="21" spans="1:11" ht="24" customHeight="1" thickTop="1">
      <c r="C21" s="1">
        <f>SUM(C20-BS!F79)</f>
        <v>0</v>
      </c>
      <c r="D21" s="1"/>
      <c r="E21" s="1">
        <f>SUM(E20-BS!F80)</f>
        <v>0</v>
      </c>
      <c r="F21" s="1"/>
      <c r="G21" s="1">
        <f>SUM(G20-BS!F84)</f>
        <v>0</v>
      </c>
      <c r="H21" s="1"/>
      <c r="I21" s="1">
        <f>SUM(I20-BS!F82)</f>
        <v>0</v>
      </c>
      <c r="J21" s="1"/>
      <c r="K21" s="1">
        <f>SUM(K20-BS!F85)</f>
        <v>0</v>
      </c>
    </row>
    <row r="22" spans="1:11" ht="24" customHeight="1">
      <c r="A22" s="21" t="s">
        <v>42</v>
      </c>
      <c r="K22" s="1"/>
    </row>
    <row r="23" spans="1:11" ht="24" customHeight="1">
      <c r="K23" s="1"/>
    </row>
    <row r="24" spans="1:11" ht="24" customHeight="1">
      <c r="K24" s="1"/>
    </row>
    <row r="25" spans="1:11" ht="24" customHeight="1">
      <c r="K25" s="1"/>
    </row>
  </sheetData>
  <mergeCells count="2">
    <mergeCell ref="G7:I7"/>
    <mergeCell ref="C6:K6"/>
  </mergeCells>
  <phoneticPr fontId="0" type="noConversion"/>
  <printOptions horizontalCentered="1"/>
  <pageMargins left="0.39370078740157483" right="0.78740157480314965" top="0.98425196850393704" bottom="0.39370078740157483" header="0.19685039370078741" footer="0.19685039370078741"/>
  <pageSetup paperSize="9" scale="80" firstPageNumber="2" fitToHeight="0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2"/>
  <sheetViews>
    <sheetView showGridLines="0" view="pageBreakPreview" zoomScale="55" zoomScaleNormal="85" zoomScaleSheetLayoutView="55" workbookViewId="0">
      <selection activeCell="R18" sqref="R18"/>
    </sheetView>
  </sheetViews>
  <sheetFormatPr defaultColWidth="9.44140625" defaultRowHeight="24" customHeight="1"/>
  <cols>
    <col min="1" max="1" width="63.88671875" style="21" customWidth="1"/>
    <col min="2" max="2" width="1.5546875" style="21" customWidth="1"/>
    <col min="3" max="3" width="19.44140625" style="21" customWidth="1"/>
    <col min="4" max="4" width="1.5546875" style="21" customWidth="1"/>
    <col min="5" max="5" width="19.44140625" style="21" customWidth="1"/>
    <col min="6" max="6" width="1.5546875" style="21" customWidth="1"/>
    <col min="7" max="7" width="19.44140625" style="21" customWidth="1"/>
    <col min="8" max="8" width="1.5546875" style="21" customWidth="1"/>
    <col min="9" max="9" width="19.44140625" style="21" customWidth="1"/>
    <col min="10" max="10" width="1.5546875" style="21" customWidth="1"/>
    <col min="11" max="11" width="19.44140625" style="21" customWidth="1"/>
    <col min="12" max="16384" width="9.44140625" style="21"/>
  </cols>
  <sheetData>
    <row r="1" spans="1:11" ht="24" customHeight="1">
      <c r="K1" s="48" t="s">
        <v>74</v>
      </c>
    </row>
    <row r="2" spans="1:11" ht="24" customHeight="1">
      <c r="A2" s="49" t="s">
        <v>0</v>
      </c>
      <c r="B2" s="50"/>
      <c r="C2" s="50"/>
      <c r="D2" s="50"/>
      <c r="E2" s="50"/>
      <c r="F2" s="50"/>
      <c r="H2" s="51"/>
      <c r="I2" s="52"/>
      <c r="J2" s="52"/>
      <c r="K2" s="52"/>
    </row>
    <row r="3" spans="1:11" ht="24" customHeight="1">
      <c r="A3" s="53" t="s">
        <v>111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ht="24" customHeight="1">
      <c r="A4" s="40" t="s">
        <v>76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ht="24" customHeight="1">
      <c r="A5" s="55"/>
      <c r="B5" s="53"/>
      <c r="C5" s="53"/>
      <c r="D5" s="53"/>
      <c r="E5" s="53"/>
      <c r="F5" s="53"/>
      <c r="G5" s="53"/>
      <c r="H5" s="53"/>
      <c r="I5" s="53"/>
      <c r="J5" s="53"/>
      <c r="K5" s="56" t="s">
        <v>2</v>
      </c>
    </row>
    <row r="6" spans="1:11" ht="24" customHeight="1">
      <c r="A6" s="55"/>
      <c r="B6" s="53"/>
      <c r="C6" s="128" t="s">
        <v>4</v>
      </c>
      <c r="D6" s="128"/>
      <c r="E6" s="128"/>
      <c r="F6" s="128"/>
      <c r="G6" s="128"/>
      <c r="H6" s="128"/>
      <c r="I6" s="128"/>
      <c r="J6" s="128"/>
      <c r="K6" s="128"/>
    </row>
    <row r="7" spans="1:11" s="47" customFormat="1" ht="24" customHeight="1">
      <c r="C7" s="47" t="s">
        <v>167</v>
      </c>
      <c r="G7" s="127" t="s">
        <v>67</v>
      </c>
      <c r="H7" s="127"/>
      <c r="I7" s="127"/>
      <c r="K7" s="80" t="s">
        <v>96</v>
      </c>
    </row>
    <row r="8" spans="1:11" s="47" customFormat="1" ht="24" customHeight="1">
      <c r="C8" s="47" t="s">
        <v>97</v>
      </c>
      <c r="G8" s="47" t="s">
        <v>98</v>
      </c>
      <c r="K8" s="80" t="s">
        <v>99</v>
      </c>
    </row>
    <row r="9" spans="1:11" ht="24" customHeight="1">
      <c r="C9" s="79" t="s">
        <v>100</v>
      </c>
      <c r="E9" s="79" t="s">
        <v>66</v>
      </c>
      <c r="F9" s="47"/>
      <c r="G9" s="79" t="s">
        <v>101</v>
      </c>
      <c r="I9" s="79" t="s">
        <v>102</v>
      </c>
      <c r="J9" s="47"/>
      <c r="K9" s="81" t="s">
        <v>103</v>
      </c>
    </row>
    <row r="10" spans="1:11" ht="24" customHeight="1">
      <c r="A10" s="49" t="s">
        <v>104</v>
      </c>
      <c r="C10" s="57">
        <v>442931</v>
      </c>
      <c r="D10" s="57"/>
      <c r="E10" s="57">
        <v>519409</v>
      </c>
      <c r="F10" s="57"/>
      <c r="G10" s="57">
        <v>30000</v>
      </c>
      <c r="H10" s="37"/>
      <c r="I10" s="57">
        <v>-478304</v>
      </c>
      <c r="J10" s="57"/>
      <c r="K10" s="57">
        <f>SUM(C10:I10)</f>
        <v>514036</v>
      </c>
    </row>
    <row r="11" spans="1:11" ht="24" customHeight="1">
      <c r="A11" s="21" t="s">
        <v>105</v>
      </c>
      <c r="C11" s="62">
        <v>0</v>
      </c>
      <c r="D11" s="1"/>
      <c r="E11" s="62">
        <v>0</v>
      </c>
      <c r="F11" s="63"/>
      <c r="G11" s="62">
        <v>0</v>
      </c>
      <c r="H11" s="64"/>
      <c r="I11" s="62">
        <v>1863</v>
      </c>
      <c r="J11" s="63"/>
      <c r="K11" s="62">
        <f>SUM(E11:I11)</f>
        <v>1863</v>
      </c>
    </row>
    <row r="12" spans="1:11" ht="24" customHeight="1">
      <c r="A12" s="21" t="s">
        <v>106</v>
      </c>
      <c r="C12" s="65">
        <v>0</v>
      </c>
      <c r="D12" s="1"/>
      <c r="E12" s="65">
        <v>0</v>
      </c>
      <c r="F12" s="63"/>
      <c r="G12" s="65">
        <v>0</v>
      </c>
      <c r="H12" s="64"/>
      <c r="I12" s="65">
        <v>0</v>
      </c>
      <c r="J12" s="63"/>
      <c r="K12" s="65">
        <v>0</v>
      </c>
    </row>
    <row r="13" spans="1:11" ht="24" customHeight="1">
      <c r="A13" s="21" t="s">
        <v>107</v>
      </c>
      <c r="C13" s="63">
        <f>SUM(C11:C12)</f>
        <v>0</v>
      </c>
      <c r="D13" s="1"/>
      <c r="E13" s="63">
        <f>SUM(E11:E12)</f>
        <v>0</v>
      </c>
      <c r="F13" s="63"/>
      <c r="G13" s="63">
        <f>SUM(G11:G12)</f>
        <v>0</v>
      </c>
      <c r="H13" s="64"/>
      <c r="I13" s="63">
        <f>SUM(I11:I12)</f>
        <v>1863</v>
      </c>
      <c r="J13" s="63"/>
      <c r="K13" s="63">
        <f>SUM(K11:K12)</f>
        <v>1863</v>
      </c>
    </row>
    <row r="14" spans="1:11" ht="24" customHeight="1" thickBot="1">
      <c r="A14" s="49" t="s">
        <v>108</v>
      </c>
      <c r="B14" s="49"/>
      <c r="C14" s="60">
        <f>SUM(C10:C13)-C13</f>
        <v>442931</v>
      </c>
      <c r="D14" s="57"/>
      <c r="E14" s="60">
        <f>SUM(E10:E13)-E13</f>
        <v>519409</v>
      </c>
      <c r="F14" s="57"/>
      <c r="G14" s="60">
        <f>SUM(G10:G13)-G13</f>
        <v>30000</v>
      </c>
      <c r="H14" s="37"/>
      <c r="I14" s="60">
        <f>SUM(I10:I13)-I13</f>
        <v>-476441</v>
      </c>
      <c r="J14" s="57"/>
      <c r="K14" s="60">
        <f>SUM(K10:K13)-K13</f>
        <v>515899</v>
      </c>
    </row>
    <row r="15" spans="1:11" ht="24" customHeight="1" thickTop="1">
      <c r="A15" s="49"/>
      <c r="B15" s="49"/>
      <c r="C15" s="63"/>
      <c r="D15" s="82"/>
      <c r="E15" s="63"/>
      <c r="F15" s="63"/>
      <c r="G15" s="63"/>
      <c r="H15" s="64"/>
      <c r="I15" s="63"/>
      <c r="J15" s="63"/>
      <c r="K15" s="63"/>
    </row>
    <row r="16" spans="1:11" ht="24" customHeight="1">
      <c r="A16" s="49" t="s">
        <v>109</v>
      </c>
      <c r="C16" s="57">
        <v>442931</v>
      </c>
      <c r="D16" s="57"/>
      <c r="E16" s="57">
        <v>76409</v>
      </c>
      <c r="F16" s="57"/>
      <c r="G16" s="57">
        <v>0</v>
      </c>
      <c r="H16" s="37"/>
      <c r="I16" s="57">
        <v>-7748</v>
      </c>
      <c r="J16" s="57"/>
      <c r="K16" s="57">
        <v>511592</v>
      </c>
    </row>
    <row r="17" spans="1:11" ht="24" customHeight="1">
      <c r="A17" s="21" t="s">
        <v>105</v>
      </c>
      <c r="C17" s="62">
        <v>0</v>
      </c>
      <c r="D17" s="1"/>
      <c r="E17" s="62">
        <v>0</v>
      </c>
      <c r="F17" s="63"/>
      <c r="G17" s="62">
        <v>0</v>
      </c>
      <c r="H17" s="37"/>
      <c r="I17" s="58">
        <f>PL!I23</f>
        <v>9996</v>
      </c>
      <c r="J17" s="57"/>
      <c r="K17" s="58">
        <f>SUM(C17:I17)</f>
        <v>9996</v>
      </c>
    </row>
    <row r="18" spans="1:11" ht="24" customHeight="1">
      <c r="A18" s="21" t="s">
        <v>106</v>
      </c>
      <c r="C18" s="65">
        <v>0</v>
      </c>
      <c r="D18" s="1"/>
      <c r="E18" s="65">
        <v>0</v>
      </c>
      <c r="F18" s="63"/>
      <c r="G18" s="65">
        <v>0</v>
      </c>
      <c r="H18" s="64"/>
      <c r="I18" s="65">
        <v>0</v>
      </c>
      <c r="J18" s="63"/>
      <c r="K18" s="65">
        <v>0</v>
      </c>
    </row>
    <row r="19" spans="1:11" ht="24" customHeight="1">
      <c r="A19" s="21" t="s">
        <v>107</v>
      </c>
      <c r="C19" s="63">
        <f>SUM(C17:C18)</f>
        <v>0</v>
      </c>
      <c r="D19" s="1"/>
      <c r="E19" s="63">
        <f>SUM(E17:E18)</f>
        <v>0</v>
      </c>
      <c r="F19" s="63"/>
      <c r="G19" s="63">
        <f>SUM(G17:G18)</f>
        <v>0</v>
      </c>
      <c r="H19" s="64"/>
      <c r="I19" s="63">
        <f>SUM(I17:I18)</f>
        <v>9996</v>
      </c>
      <c r="J19" s="63"/>
      <c r="K19" s="63">
        <f>SUM(K17:K18)</f>
        <v>9996</v>
      </c>
    </row>
    <row r="20" spans="1:11" ht="24" customHeight="1" thickBot="1">
      <c r="A20" s="49" t="s">
        <v>110</v>
      </c>
      <c r="C20" s="60">
        <f>SUM(C16:C19)-C19</f>
        <v>442931</v>
      </c>
      <c r="D20" s="57"/>
      <c r="E20" s="60">
        <f>SUM(E16:E19)-E19</f>
        <v>76409</v>
      </c>
      <c r="F20" s="57"/>
      <c r="G20" s="60">
        <f>SUM(G16:G19)-G19</f>
        <v>0</v>
      </c>
      <c r="H20" s="37"/>
      <c r="I20" s="60">
        <f>SUM(I16:I19)-I19</f>
        <v>2248</v>
      </c>
      <c r="J20" s="57"/>
      <c r="K20" s="60">
        <f>SUM(K16:K19)-K19</f>
        <v>521588</v>
      </c>
    </row>
    <row r="21" spans="1:11" ht="24" customHeight="1" thickTop="1">
      <c r="C21" s="57">
        <f>SUM(C20-BS!J79)</f>
        <v>0</v>
      </c>
      <c r="D21" s="57"/>
      <c r="E21" s="57">
        <f>SUM(E20-BS!J80)</f>
        <v>0</v>
      </c>
      <c r="F21" s="57"/>
      <c r="G21" s="57">
        <f>SUM(G20-BS!J84)</f>
        <v>0</v>
      </c>
      <c r="H21" s="57"/>
      <c r="I21" s="57">
        <f>SUM(I20-BS!J82)</f>
        <v>0</v>
      </c>
      <c r="J21" s="57"/>
      <c r="K21" s="57">
        <f>SUM(K20-BS!J85)</f>
        <v>0</v>
      </c>
    </row>
    <row r="22" spans="1:11" ht="24" customHeight="1">
      <c r="A22" s="21" t="s">
        <v>42</v>
      </c>
    </row>
  </sheetData>
  <mergeCells count="2">
    <mergeCell ref="C6:K6"/>
    <mergeCell ref="G7:I7"/>
  </mergeCells>
  <printOptions horizontalCentered="1"/>
  <pageMargins left="0.39370078740157483" right="0.78740157480314965" top="0.98425196850393704" bottom="0.39370078740157483" header="0.19685039370078741" footer="0.19685039370078741"/>
  <pageSetup paperSize="9" scale="80" firstPageNumber="2" fitToHeight="0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8"/>
  <sheetViews>
    <sheetView showGridLines="0" view="pageBreakPreview" topLeftCell="A17" zoomScale="70" zoomScaleNormal="70" zoomScaleSheetLayoutView="70" workbookViewId="0">
      <selection activeCell="P34" sqref="P34"/>
    </sheetView>
  </sheetViews>
  <sheetFormatPr defaultColWidth="9.44140625" defaultRowHeight="23.4" customHeight="1"/>
  <cols>
    <col min="1" max="1" width="36.5546875" style="8" customWidth="1"/>
    <col min="2" max="2" width="11" style="8" customWidth="1"/>
    <col min="3" max="3" width="6.88671875" style="8" customWidth="1"/>
    <col min="4" max="4" width="0.5546875" style="8" customWidth="1"/>
    <col min="5" max="5" width="15.33203125" style="8" customWidth="1"/>
    <col min="6" max="6" width="0.5546875" style="8" customWidth="1"/>
    <col min="7" max="7" width="16" style="8" customWidth="1"/>
    <col min="8" max="8" width="0.5546875" style="8" customWidth="1"/>
    <col min="9" max="9" width="14.88671875" style="8" customWidth="1"/>
    <col min="10" max="10" width="0.5546875" style="8" customWidth="1"/>
    <col min="11" max="11" width="14.88671875" style="8" customWidth="1"/>
    <col min="12" max="16384" width="9.44140625" style="8"/>
  </cols>
  <sheetData>
    <row r="1" spans="1:11" ht="21.9" customHeight="1">
      <c r="A1" s="4"/>
      <c r="C1" s="25"/>
      <c r="D1" s="39"/>
      <c r="E1" s="83"/>
      <c r="G1" s="83"/>
      <c r="K1" s="83" t="s">
        <v>74</v>
      </c>
    </row>
    <row r="2" spans="1:11" ht="21.9" customHeight="1">
      <c r="A2" s="4" t="s">
        <v>0</v>
      </c>
      <c r="B2" s="5"/>
      <c r="C2" s="6"/>
      <c r="D2" s="7"/>
      <c r="E2" s="6"/>
      <c r="G2" s="6"/>
    </row>
    <row r="3" spans="1:11" ht="21.9" customHeight="1">
      <c r="A3" s="87" t="s">
        <v>168</v>
      </c>
      <c r="B3" s="12"/>
      <c r="C3" s="66"/>
      <c r="D3" s="67"/>
      <c r="E3" s="66"/>
      <c r="G3" s="66"/>
    </row>
    <row r="4" spans="1:11" ht="21.9" customHeight="1">
      <c r="A4" s="40" t="s">
        <v>76</v>
      </c>
      <c r="C4" s="7"/>
      <c r="D4" s="7"/>
      <c r="E4" s="7"/>
      <c r="G4" s="7"/>
    </row>
    <row r="5" spans="1:11" ht="21.9" customHeight="1">
      <c r="D5" s="17"/>
      <c r="E5" s="9"/>
      <c r="G5" s="9"/>
      <c r="K5" s="84" t="s">
        <v>2</v>
      </c>
    </row>
    <row r="6" spans="1:11" ht="21.9" customHeight="1">
      <c r="D6" s="17"/>
      <c r="E6" s="126" t="s">
        <v>3</v>
      </c>
      <c r="F6" s="126"/>
      <c r="G6" s="126"/>
      <c r="I6" s="125" t="s">
        <v>4</v>
      </c>
      <c r="J6" s="125"/>
      <c r="K6" s="125"/>
    </row>
    <row r="7" spans="1:11" ht="21.9" customHeight="1">
      <c r="C7" s="16"/>
      <c r="D7" s="17"/>
      <c r="E7" s="11">
        <v>2026</v>
      </c>
      <c r="F7" s="14"/>
      <c r="G7" s="11">
        <v>2025</v>
      </c>
      <c r="H7" s="12"/>
      <c r="I7" s="11">
        <v>2026</v>
      </c>
      <c r="J7" s="14"/>
      <c r="K7" s="11">
        <v>2025</v>
      </c>
    </row>
    <row r="8" spans="1:11" ht="21.9" customHeight="1">
      <c r="A8" s="4" t="s">
        <v>112</v>
      </c>
      <c r="C8" s="16"/>
      <c r="D8" s="17"/>
      <c r="E8" s="15"/>
      <c r="G8" s="15"/>
    </row>
    <row r="9" spans="1:11" ht="21.9" customHeight="1">
      <c r="A9" s="12" t="s">
        <v>150</v>
      </c>
      <c r="B9" s="96"/>
      <c r="C9" s="12"/>
      <c r="D9" s="12"/>
      <c r="E9" s="68">
        <f>PL!E21</f>
        <v>6387</v>
      </c>
      <c r="F9" s="26"/>
      <c r="G9" s="68">
        <f>PL!G21</f>
        <v>4004</v>
      </c>
      <c r="H9" s="26"/>
      <c r="I9" s="68">
        <f>PL!I21</f>
        <v>9653</v>
      </c>
      <c r="J9" s="68"/>
      <c r="K9" s="68">
        <f>PL!K21</f>
        <v>545</v>
      </c>
    </row>
    <row r="10" spans="1:11" ht="21.9" customHeight="1">
      <c r="A10" s="12" t="s">
        <v>113</v>
      </c>
      <c r="B10" s="96"/>
      <c r="C10" s="12"/>
      <c r="D10" s="12"/>
      <c r="E10" s="69"/>
      <c r="F10" s="26"/>
      <c r="G10" s="69"/>
      <c r="H10" s="26"/>
      <c r="I10" s="69"/>
      <c r="J10" s="68"/>
      <c r="K10" s="69"/>
    </row>
    <row r="11" spans="1:11" ht="21.9" customHeight="1">
      <c r="A11" s="12" t="s">
        <v>170</v>
      </c>
      <c r="B11" s="96"/>
      <c r="C11" s="12"/>
      <c r="D11" s="12"/>
      <c r="E11" s="26"/>
      <c r="F11" s="26"/>
      <c r="G11" s="26"/>
      <c r="H11" s="26"/>
      <c r="I11" s="26"/>
      <c r="J11" s="68"/>
      <c r="K11" s="26"/>
    </row>
    <row r="12" spans="1:11" ht="21.9" customHeight="1">
      <c r="A12" s="12" t="s">
        <v>114</v>
      </c>
      <c r="B12" s="12"/>
      <c r="C12" s="21"/>
      <c r="D12" s="21"/>
      <c r="E12" s="70">
        <v>2615</v>
      </c>
      <c r="F12" s="1"/>
      <c r="G12" s="70">
        <v>2293</v>
      </c>
      <c r="H12" s="1"/>
      <c r="I12" s="70">
        <v>1704</v>
      </c>
      <c r="J12" s="1"/>
      <c r="K12" s="70">
        <v>1547</v>
      </c>
    </row>
    <row r="13" spans="1:11" ht="21.9" customHeight="1">
      <c r="A13" s="96" t="s">
        <v>115</v>
      </c>
      <c r="B13" s="96"/>
      <c r="C13" s="78"/>
      <c r="D13" s="21"/>
      <c r="E13" s="70">
        <v>7029</v>
      </c>
      <c r="F13" s="1"/>
      <c r="G13" s="70">
        <v>4437</v>
      </c>
      <c r="H13" s="1"/>
      <c r="I13" s="70">
        <v>1927</v>
      </c>
      <c r="J13" s="1"/>
      <c r="K13" s="70">
        <v>518</v>
      </c>
    </row>
    <row r="14" spans="1:11" ht="21.9" customHeight="1">
      <c r="A14" s="12" t="s">
        <v>116</v>
      </c>
      <c r="B14" s="96"/>
      <c r="C14" s="21"/>
      <c r="D14" s="21"/>
      <c r="E14" s="70">
        <v>-36711</v>
      </c>
      <c r="F14" s="1"/>
      <c r="G14" s="70">
        <v>-27572</v>
      </c>
      <c r="H14" s="1"/>
      <c r="I14" s="70">
        <v>-22309</v>
      </c>
      <c r="J14" s="1"/>
      <c r="K14" s="70">
        <v>-18641</v>
      </c>
    </row>
    <row r="15" spans="1:11" ht="21.9" customHeight="1">
      <c r="A15" s="12" t="s">
        <v>117</v>
      </c>
      <c r="B15" s="96"/>
      <c r="C15" s="21"/>
      <c r="D15" s="21"/>
      <c r="E15" s="70">
        <v>102</v>
      </c>
      <c r="F15" s="1"/>
      <c r="G15" s="70">
        <v>216</v>
      </c>
      <c r="H15" s="1"/>
      <c r="I15" s="70">
        <v>69</v>
      </c>
      <c r="J15" s="1"/>
      <c r="K15" s="70">
        <v>200</v>
      </c>
    </row>
    <row r="16" spans="1:11" ht="21.9" customHeight="1">
      <c r="A16" s="96" t="s">
        <v>171</v>
      </c>
      <c r="B16" s="96"/>
      <c r="C16" s="21"/>
      <c r="D16" s="21"/>
      <c r="E16" s="70">
        <v>0</v>
      </c>
      <c r="F16" s="1"/>
      <c r="G16" s="70">
        <v>0</v>
      </c>
      <c r="H16" s="1"/>
      <c r="I16" s="70">
        <v>-9000</v>
      </c>
      <c r="J16" s="1"/>
      <c r="K16" s="70">
        <v>-7000</v>
      </c>
    </row>
    <row r="17" spans="1:11" ht="21.9" customHeight="1">
      <c r="A17" s="96" t="s">
        <v>118</v>
      </c>
      <c r="B17" s="96"/>
      <c r="C17" s="21"/>
      <c r="D17" s="21"/>
      <c r="E17" s="72">
        <v>9676</v>
      </c>
      <c r="F17" s="1"/>
      <c r="G17" s="72">
        <v>7956</v>
      </c>
      <c r="H17" s="1"/>
      <c r="I17" s="72">
        <v>9626</v>
      </c>
      <c r="J17" s="1"/>
      <c r="K17" s="72">
        <v>7871</v>
      </c>
    </row>
    <row r="18" spans="1:11" ht="21.9" customHeight="1">
      <c r="A18" s="12" t="s">
        <v>155</v>
      </c>
      <c r="B18" s="96"/>
      <c r="C18" s="12"/>
      <c r="D18" s="12"/>
      <c r="E18" s="26"/>
      <c r="F18" s="26"/>
      <c r="G18" s="26"/>
      <c r="H18" s="26"/>
      <c r="I18" s="26"/>
      <c r="J18" s="26"/>
      <c r="K18" s="26"/>
    </row>
    <row r="19" spans="1:11" ht="21.9" customHeight="1">
      <c r="A19" s="12" t="s">
        <v>119</v>
      </c>
      <c r="B19" s="96"/>
      <c r="C19" s="12"/>
      <c r="D19" s="12"/>
      <c r="E19" s="68">
        <f>SUM(E9:E17)</f>
        <v>-10902</v>
      </c>
      <c r="F19" s="26"/>
      <c r="G19" s="68">
        <f>SUM(G9:G17)</f>
        <v>-8666</v>
      </c>
      <c r="H19" s="26"/>
      <c r="I19" s="68">
        <f>SUM(I9:I17)</f>
        <v>-8330</v>
      </c>
      <c r="J19" s="68"/>
      <c r="K19" s="68">
        <f>SUM(K9:K17)</f>
        <v>-14960</v>
      </c>
    </row>
    <row r="20" spans="1:11" ht="21.9" customHeight="1">
      <c r="A20" s="12" t="s">
        <v>120</v>
      </c>
      <c r="B20" s="96"/>
      <c r="C20" s="12"/>
      <c r="D20" s="12"/>
      <c r="E20" s="36"/>
      <c r="F20" s="26"/>
      <c r="G20" s="36"/>
      <c r="H20" s="26"/>
      <c r="I20" s="36"/>
      <c r="J20" s="36"/>
      <c r="K20" s="36"/>
    </row>
    <row r="21" spans="1:11" ht="21.9" customHeight="1">
      <c r="A21" s="12" t="s">
        <v>121</v>
      </c>
      <c r="B21" s="96"/>
      <c r="C21" s="12"/>
      <c r="D21" s="12"/>
      <c r="E21" s="71">
        <v>2750</v>
      </c>
      <c r="F21" s="1"/>
      <c r="G21" s="71">
        <v>53</v>
      </c>
      <c r="H21" s="1"/>
      <c r="I21" s="71">
        <v>671</v>
      </c>
      <c r="J21" s="1"/>
      <c r="K21" s="71">
        <v>311</v>
      </c>
    </row>
    <row r="22" spans="1:11" ht="21.9" customHeight="1">
      <c r="A22" s="12" t="s">
        <v>122</v>
      </c>
      <c r="B22" s="96"/>
      <c r="C22" s="12"/>
      <c r="D22" s="12"/>
      <c r="E22" s="71">
        <v>-7842</v>
      </c>
      <c r="F22" s="1"/>
      <c r="G22" s="71">
        <v>-22988</v>
      </c>
      <c r="H22" s="1"/>
      <c r="I22" s="71">
        <v>0</v>
      </c>
      <c r="J22" s="1"/>
      <c r="K22" s="71">
        <v>0</v>
      </c>
    </row>
    <row r="23" spans="1:11" ht="21.9" customHeight="1">
      <c r="A23" s="12" t="s">
        <v>123</v>
      </c>
      <c r="B23" s="96"/>
      <c r="C23" s="12"/>
      <c r="D23" s="12"/>
      <c r="E23" s="71">
        <v>-31374</v>
      </c>
      <c r="F23" s="1"/>
      <c r="G23" s="71">
        <v>-41133</v>
      </c>
      <c r="H23" s="1"/>
      <c r="I23" s="71">
        <v>-31374</v>
      </c>
      <c r="J23" s="1"/>
      <c r="K23" s="71">
        <v>-41133</v>
      </c>
    </row>
    <row r="24" spans="1:11" ht="21.9" customHeight="1">
      <c r="A24" s="12" t="s">
        <v>124</v>
      </c>
      <c r="B24" s="96"/>
      <c r="C24" s="12"/>
      <c r="D24" s="12"/>
      <c r="E24" s="71">
        <v>-48333</v>
      </c>
      <c r="F24" s="1"/>
      <c r="G24" s="71">
        <v>-28183</v>
      </c>
      <c r="H24" s="1"/>
      <c r="I24" s="71">
        <v>-48333</v>
      </c>
      <c r="J24" s="1"/>
      <c r="K24" s="71">
        <v>-28183</v>
      </c>
    </row>
    <row r="25" spans="1:11" ht="21.9" customHeight="1">
      <c r="A25" s="12" t="s">
        <v>125</v>
      </c>
      <c r="B25" s="96"/>
      <c r="C25" s="12"/>
      <c r="D25" s="12"/>
      <c r="E25" s="26">
        <v>1144</v>
      </c>
      <c r="F25" s="1"/>
      <c r="G25" s="26">
        <v>-489</v>
      </c>
      <c r="H25" s="1"/>
      <c r="I25" s="26">
        <v>1144</v>
      </c>
      <c r="J25" s="1"/>
      <c r="K25" s="26">
        <v>-489</v>
      </c>
    </row>
    <row r="26" spans="1:11" ht="21.9" customHeight="1">
      <c r="A26" s="12" t="s">
        <v>126</v>
      </c>
      <c r="B26" s="96"/>
      <c r="C26" s="12"/>
      <c r="D26" s="12"/>
      <c r="E26" s="71">
        <v>0</v>
      </c>
      <c r="F26" s="1"/>
      <c r="G26" s="71">
        <v>198</v>
      </c>
      <c r="H26" s="1"/>
      <c r="I26" s="71">
        <v>0</v>
      </c>
      <c r="J26" s="1"/>
      <c r="K26" s="71">
        <v>198</v>
      </c>
    </row>
    <row r="27" spans="1:11" ht="21.9" customHeight="1">
      <c r="A27" s="12" t="s">
        <v>127</v>
      </c>
      <c r="B27" s="12"/>
      <c r="C27" s="12"/>
      <c r="D27" s="12"/>
      <c r="E27" s="71">
        <v>10080</v>
      </c>
      <c r="F27" s="1"/>
      <c r="G27" s="71">
        <v>4986</v>
      </c>
      <c r="H27" s="1"/>
      <c r="I27" s="71">
        <v>10080</v>
      </c>
      <c r="J27" s="1"/>
      <c r="K27" s="71">
        <v>4986</v>
      </c>
    </row>
    <row r="28" spans="1:11" ht="21.9" customHeight="1">
      <c r="A28" s="12" t="s">
        <v>128</v>
      </c>
      <c r="B28" s="96"/>
      <c r="C28" s="12"/>
      <c r="D28" s="12"/>
      <c r="E28" s="71">
        <v>-2313</v>
      </c>
      <c r="F28" s="1"/>
      <c r="G28" s="71">
        <v>-1411</v>
      </c>
      <c r="H28" s="1"/>
      <c r="I28" s="71">
        <v>-1428</v>
      </c>
      <c r="J28" s="1"/>
      <c r="K28" s="71">
        <v>-574</v>
      </c>
    </row>
    <row r="29" spans="1:11" ht="21.9" customHeight="1">
      <c r="A29" s="12" t="s">
        <v>129</v>
      </c>
      <c r="B29" s="96"/>
      <c r="C29" s="12"/>
      <c r="D29" s="12"/>
      <c r="E29" s="71"/>
      <c r="F29" s="1"/>
      <c r="G29" s="71"/>
      <c r="H29" s="1"/>
      <c r="I29" s="97"/>
      <c r="J29" s="1"/>
      <c r="K29" s="97"/>
    </row>
    <row r="30" spans="1:11" ht="21.9" customHeight="1">
      <c r="A30" s="12" t="s">
        <v>130</v>
      </c>
      <c r="B30" s="96"/>
      <c r="C30" s="12"/>
      <c r="D30" s="12"/>
      <c r="E30" s="71">
        <v>1054</v>
      </c>
      <c r="F30" s="1"/>
      <c r="G30" s="71">
        <v>3859</v>
      </c>
      <c r="H30" s="1"/>
      <c r="I30" s="71">
        <v>2330</v>
      </c>
      <c r="J30" s="1"/>
      <c r="K30" s="71">
        <v>-215</v>
      </c>
    </row>
    <row r="31" spans="1:11" ht="21.9" customHeight="1">
      <c r="A31" s="12" t="s">
        <v>131</v>
      </c>
      <c r="B31" s="96"/>
      <c r="C31" s="12"/>
      <c r="D31" s="12"/>
      <c r="E31" s="71">
        <v>-1545</v>
      </c>
      <c r="F31" s="1"/>
      <c r="G31" s="71">
        <v>2863</v>
      </c>
      <c r="H31" s="1"/>
      <c r="I31" s="34">
        <v>-1539</v>
      </c>
      <c r="J31" s="1"/>
      <c r="K31" s="34">
        <v>2861</v>
      </c>
    </row>
    <row r="32" spans="1:11" ht="21.9" customHeight="1">
      <c r="A32" s="12" t="s">
        <v>132</v>
      </c>
      <c r="B32" s="96"/>
      <c r="C32" s="12"/>
      <c r="D32" s="12"/>
      <c r="E32" s="71">
        <v>1280</v>
      </c>
      <c r="F32" s="1"/>
      <c r="G32" s="71">
        <v>-1090</v>
      </c>
      <c r="H32" s="1"/>
      <c r="I32" s="34">
        <v>2507</v>
      </c>
      <c r="J32" s="1"/>
      <c r="K32" s="34">
        <v>6861</v>
      </c>
    </row>
    <row r="33" spans="1:11" ht="21.9" customHeight="1">
      <c r="A33" s="12" t="s">
        <v>133</v>
      </c>
      <c r="B33" s="96"/>
      <c r="C33" s="12"/>
      <c r="D33" s="12"/>
      <c r="E33" s="43">
        <v>-670</v>
      </c>
      <c r="F33" s="1"/>
      <c r="G33" s="43">
        <v>-2000</v>
      </c>
      <c r="H33" s="1"/>
      <c r="I33" s="43">
        <v>-670</v>
      </c>
      <c r="J33" s="1"/>
      <c r="K33" s="43">
        <v>-2000</v>
      </c>
    </row>
    <row r="34" spans="1:11" ht="21.9" customHeight="1">
      <c r="A34" s="12" t="s">
        <v>134</v>
      </c>
      <c r="B34" s="96"/>
      <c r="C34" s="12"/>
      <c r="D34" s="12"/>
      <c r="E34" s="68">
        <f>SUM(E21:E33)+E19</f>
        <v>-86671</v>
      </c>
      <c r="F34" s="26"/>
      <c r="G34" s="68">
        <f>SUM(G21:G33)+G19</f>
        <v>-94001</v>
      </c>
      <c r="H34" s="26"/>
      <c r="I34" s="68">
        <f>SUM(I21:I33)+I19</f>
        <v>-74942</v>
      </c>
      <c r="J34" s="68"/>
      <c r="K34" s="68">
        <f>SUM(K21:K33)+K19</f>
        <v>-72337</v>
      </c>
    </row>
    <row r="35" spans="1:11" ht="21.9" customHeight="1">
      <c r="A35" s="12" t="s">
        <v>135</v>
      </c>
      <c r="B35" s="96"/>
      <c r="C35" s="12"/>
      <c r="D35" s="12"/>
      <c r="E35" s="70">
        <v>36754</v>
      </c>
      <c r="F35" s="1"/>
      <c r="G35" s="70">
        <v>27572</v>
      </c>
      <c r="H35" s="1"/>
      <c r="I35" s="70">
        <v>22352</v>
      </c>
      <c r="J35" s="1"/>
      <c r="K35" s="70">
        <v>18641</v>
      </c>
    </row>
    <row r="36" spans="1:11" ht="21.9" customHeight="1">
      <c r="A36" s="12" t="s">
        <v>136</v>
      </c>
      <c r="B36" s="96"/>
      <c r="C36" s="12"/>
      <c r="D36" s="12"/>
      <c r="E36" s="34">
        <v>-8787</v>
      </c>
      <c r="F36" s="1"/>
      <c r="G36" s="34">
        <v>-7187</v>
      </c>
      <c r="H36" s="1"/>
      <c r="I36" s="34">
        <v>-8787</v>
      </c>
      <c r="J36" s="1"/>
      <c r="K36" s="34">
        <v>-7187</v>
      </c>
    </row>
    <row r="37" spans="1:11" ht="21.9" customHeight="1">
      <c r="A37" s="87" t="s">
        <v>137</v>
      </c>
      <c r="B37" s="98"/>
      <c r="C37" s="73"/>
      <c r="D37" s="73"/>
      <c r="E37" s="32">
        <f>SUM(E34:E36)</f>
        <v>-58704</v>
      </c>
      <c r="F37" s="26"/>
      <c r="G37" s="32">
        <f>SUM(G34:G36)</f>
        <v>-73616</v>
      </c>
      <c r="H37" s="26"/>
      <c r="I37" s="32">
        <f>SUM(I34:I36)</f>
        <v>-61377</v>
      </c>
      <c r="J37" s="68"/>
      <c r="K37" s="32">
        <f>SUM(K34:K36)</f>
        <v>-60883</v>
      </c>
    </row>
    <row r="38" spans="1:11" ht="21.9" customHeight="1">
      <c r="A38" s="87"/>
      <c r="B38" s="98"/>
      <c r="C38" s="73"/>
      <c r="D38" s="73"/>
    </row>
    <row r="39" spans="1:11" ht="21.9" customHeight="1">
      <c r="A39" s="8" t="s">
        <v>42</v>
      </c>
      <c r="B39" s="12"/>
      <c r="C39" s="35"/>
      <c r="D39" s="74"/>
      <c r="E39" s="35"/>
      <c r="G39" s="35"/>
    </row>
    <row r="40" spans="1:11" ht="23.4" customHeight="1">
      <c r="A40" s="4"/>
      <c r="C40" s="25"/>
      <c r="D40" s="39"/>
      <c r="E40" s="83"/>
      <c r="G40" s="83"/>
      <c r="K40" s="83" t="s">
        <v>74</v>
      </c>
    </row>
    <row r="41" spans="1:11" ht="23.4" customHeight="1">
      <c r="A41" s="4" t="s">
        <v>0</v>
      </c>
      <c r="B41" s="5"/>
      <c r="C41" s="6"/>
      <c r="D41" s="7"/>
      <c r="E41" s="6"/>
      <c r="G41" s="6"/>
    </row>
    <row r="42" spans="1:11" ht="23.4" customHeight="1">
      <c r="A42" s="87" t="s">
        <v>169</v>
      </c>
      <c r="B42" s="12"/>
      <c r="C42" s="66"/>
      <c r="D42" s="67"/>
      <c r="E42" s="66"/>
      <c r="G42" s="66"/>
    </row>
    <row r="43" spans="1:11" ht="23.4" customHeight="1">
      <c r="A43" s="40" t="s">
        <v>76</v>
      </c>
      <c r="C43" s="7"/>
      <c r="D43" s="7"/>
      <c r="E43" s="7"/>
      <c r="G43" s="7"/>
    </row>
    <row r="44" spans="1:11" ht="23.4" customHeight="1">
      <c r="D44" s="17"/>
      <c r="E44" s="9"/>
      <c r="G44" s="9"/>
      <c r="K44" s="84" t="s">
        <v>2</v>
      </c>
    </row>
    <row r="45" spans="1:11" ht="23.4" customHeight="1">
      <c r="D45" s="17"/>
      <c r="E45" s="126" t="s">
        <v>3</v>
      </c>
      <c r="F45" s="126"/>
      <c r="G45" s="126"/>
      <c r="I45" s="125" t="s">
        <v>4</v>
      </c>
      <c r="J45" s="125"/>
      <c r="K45" s="125"/>
    </row>
    <row r="46" spans="1:11" ht="23.4" customHeight="1">
      <c r="C46" s="16"/>
      <c r="D46" s="17"/>
      <c r="E46" s="11">
        <v>2026</v>
      </c>
      <c r="F46" s="14"/>
      <c r="G46" s="11">
        <v>2025</v>
      </c>
      <c r="I46" s="11">
        <v>2026</v>
      </c>
      <c r="J46" s="14"/>
      <c r="K46" s="11">
        <v>2025</v>
      </c>
    </row>
    <row r="47" spans="1:11" ht="23.4" customHeight="1">
      <c r="A47" s="87" t="s">
        <v>138</v>
      </c>
      <c r="B47" s="98"/>
      <c r="C47" s="12"/>
      <c r="D47" s="12"/>
      <c r="E47" s="71"/>
      <c r="F47" s="71"/>
      <c r="G47" s="71"/>
      <c r="H47" s="71"/>
      <c r="I47" s="71"/>
      <c r="J47" s="71"/>
      <c r="K47" s="71"/>
    </row>
    <row r="48" spans="1:11" ht="23.4" customHeight="1">
      <c r="A48" s="77" t="s">
        <v>172</v>
      </c>
      <c r="B48" s="96"/>
      <c r="C48" s="2"/>
      <c r="D48" s="21"/>
      <c r="E48" s="71">
        <v>0</v>
      </c>
      <c r="F48" s="71"/>
      <c r="G48" s="71">
        <v>0</v>
      </c>
      <c r="H48" s="71"/>
      <c r="I48" s="71">
        <v>0</v>
      </c>
      <c r="J48" s="71"/>
      <c r="K48" s="71">
        <v>-6000</v>
      </c>
    </row>
    <row r="49" spans="1:12" ht="23.4" customHeight="1">
      <c r="A49" s="12" t="s">
        <v>156</v>
      </c>
      <c r="B49" s="96"/>
      <c r="C49" s="3"/>
      <c r="D49" s="21"/>
      <c r="E49" s="71">
        <v>-174</v>
      </c>
      <c r="F49" s="71"/>
      <c r="G49" s="71">
        <v>-291</v>
      </c>
      <c r="H49" s="71"/>
      <c r="I49" s="71">
        <v>-174</v>
      </c>
      <c r="J49" s="71"/>
      <c r="K49" s="71">
        <v>-291</v>
      </c>
    </row>
    <row r="50" spans="1:12" ht="23.4" customHeight="1">
      <c r="A50" s="96" t="s">
        <v>173</v>
      </c>
      <c r="B50" s="96"/>
      <c r="C50" s="3"/>
      <c r="D50" s="21"/>
      <c r="E50" s="71">
        <v>-196</v>
      </c>
      <c r="F50" s="71"/>
      <c r="G50" s="71">
        <v>-4</v>
      </c>
      <c r="H50" s="71"/>
      <c r="I50" s="71">
        <v>-145</v>
      </c>
      <c r="J50" s="71"/>
      <c r="K50" s="71">
        <v>0</v>
      </c>
    </row>
    <row r="51" spans="1:12" ht="23.4" customHeight="1">
      <c r="A51" s="8" t="s">
        <v>174</v>
      </c>
      <c r="B51" s="96"/>
      <c r="C51" s="3"/>
      <c r="D51" s="21"/>
      <c r="E51" s="71">
        <v>-1196</v>
      </c>
      <c r="F51" s="71"/>
      <c r="G51" s="71">
        <v>-644</v>
      </c>
      <c r="H51" s="71"/>
      <c r="I51" s="71">
        <v>-24</v>
      </c>
      <c r="J51" s="71"/>
      <c r="K51" s="71">
        <v>-644</v>
      </c>
    </row>
    <row r="52" spans="1:12" ht="23.4" customHeight="1">
      <c r="A52" s="12" t="s">
        <v>175</v>
      </c>
      <c r="B52" s="96"/>
      <c r="C52" s="3"/>
      <c r="D52" s="21"/>
      <c r="E52" s="71">
        <v>0</v>
      </c>
      <c r="F52" s="1"/>
      <c r="G52" s="71">
        <v>0</v>
      </c>
      <c r="H52" s="1"/>
      <c r="I52" s="71">
        <v>9000</v>
      </c>
      <c r="J52" s="1"/>
      <c r="K52" s="71">
        <v>7000</v>
      </c>
    </row>
    <row r="53" spans="1:12" ht="23.4" customHeight="1">
      <c r="A53" s="87" t="s">
        <v>139</v>
      </c>
      <c r="B53" s="98"/>
      <c r="C53" s="89"/>
      <c r="D53" s="12"/>
      <c r="E53" s="32">
        <f>SUM(E48:E52)</f>
        <v>-1566</v>
      </c>
      <c r="F53" s="26"/>
      <c r="G53" s="32">
        <f>SUM(G48:G52)</f>
        <v>-939</v>
      </c>
      <c r="H53" s="26"/>
      <c r="I53" s="32">
        <f>SUM(I48:I52)</f>
        <v>8657</v>
      </c>
      <c r="J53" s="68"/>
      <c r="K53" s="32">
        <f>SUM(K48:K52)</f>
        <v>65</v>
      </c>
    </row>
    <row r="54" spans="1:12" ht="23.4" customHeight="1">
      <c r="A54" s="87" t="s">
        <v>140</v>
      </c>
      <c r="B54" s="96"/>
      <c r="C54" s="89"/>
      <c r="D54" s="12"/>
      <c r="E54" s="27"/>
      <c r="F54" s="26"/>
      <c r="G54" s="27"/>
      <c r="H54" s="26"/>
      <c r="I54" s="27"/>
      <c r="J54" s="36"/>
      <c r="K54" s="27"/>
    </row>
    <row r="55" spans="1:12" ht="23.4" customHeight="1">
      <c r="A55" s="99" t="s">
        <v>148</v>
      </c>
      <c r="B55" s="96"/>
      <c r="C55" s="89"/>
      <c r="D55" s="12"/>
      <c r="E55" s="27">
        <v>55000</v>
      </c>
      <c r="F55" s="26"/>
      <c r="G55" s="27">
        <v>130000</v>
      </c>
      <c r="H55" s="26"/>
      <c r="I55" s="27">
        <v>55000</v>
      </c>
      <c r="J55" s="36"/>
      <c r="K55" s="27">
        <v>130000</v>
      </c>
    </row>
    <row r="56" spans="1:12" ht="23.4" customHeight="1">
      <c r="A56" s="99" t="s">
        <v>179</v>
      </c>
      <c r="B56" s="99"/>
      <c r="C56" s="2"/>
      <c r="D56" s="21"/>
      <c r="E56" s="42">
        <v>15000</v>
      </c>
      <c r="F56" s="1"/>
      <c r="G56" s="42">
        <v>0</v>
      </c>
      <c r="H56" s="1"/>
      <c r="I56" s="42">
        <v>15000</v>
      </c>
      <c r="J56" s="1"/>
      <c r="K56" s="42">
        <v>0</v>
      </c>
    </row>
    <row r="57" spans="1:12" ht="23.4" customHeight="1">
      <c r="A57" s="21" t="s">
        <v>141</v>
      </c>
      <c r="B57" s="12"/>
      <c r="D57" s="21"/>
      <c r="E57" s="71">
        <v>0</v>
      </c>
      <c r="F57" s="1"/>
      <c r="G57" s="71">
        <v>-54000</v>
      </c>
      <c r="H57" s="1"/>
      <c r="I57" s="71">
        <v>0</v>
      </c>
      <c r="J57" s="1"/>
      <c r="K57" s="71">
        <v>-54000</v>
      </c>
      <c r="L57" s="12"/>
    </row>
    <row r="58" spans="1:12" ht="23.4" customHeight="1">
      <c r="A58" s="77" t="s">
        <v>142</v>
      </c>
      <c r="B58" s="96"/>
      <c r="C58" s="3"/>
      <c r="D58" s="21"/>
      <c r="E58" s="71">
        <v>-1078</v>
      </c>
      <c r="F58" s="1"/>
      <c r="G58" s="71">
        <v>-1067</v>
      </c>
      <c r="H58" s="1"/>
      <c r="I58" s="71">
        <v>-698</v>
      </c>
      <c r="J58" s="1"/>
      <c r="K58" s="71">
        <v>-720</v>
      </c>
      <c r="L58" s="12"/>
    </row>
    <row r="59" spans="1:12" ht="23.4" customHeight="1">
      <c r="A59" s="87" t="s">
        <v>157</v>
      </c>
      <c r="E59" s="32">
        <f>SUM(E55:E58)</f>
        <v>68922</v>
      </c>
      <c r="F59" s="26"/>
      <c r="G59" s="32">
        <f>SUM(G55:G58)</f>
        <v>74933</v>
      </c>
      <c r="H59" s="26"/>
      <c r="I59" s="32">
        <f>SUM(I55:I58)</f>
        <v>69302</v>
      </c>
      <c r="J59" s="68"/>
      <c r="K59" s="32">
        <f>SUM(K55:K58)</f>
        <v>75280</v>
      </c>
    </row>
    <row r="60" spans="1:12" ht="23.4" customHeight="1">
      <c r="A60" s="87" t="s">
        <v>158</v>
      </c>
      <c r="E60" s="69">
        <f>SUM(E37,E53,E59)</f>
        <v>8652</v>
      </c>
      <c r="F60" s="26"/>
      <c r="G60" s="69">
        <f>SUM(G37,G53,G59)</f>
        <v>378</v>
      </c>
      <c r="H60" s="26"/>
      <c r="I60" s="69">
        <f>SUM(I37,I53,I59)</f>
        <v>16582</v>
      </c>
      <c r="J60" s="68"/>
      <c r="K60" s="69">
        <f>SUM(K37,K53,K59)</f>
        <v>14462</v>
      </c>
    </row>
    <row r="61" spans="1:12" ht="23.4" customHeight="1">
      <c r="A61" s="12" t="s">
        <v>143</v>
      </c>
      <c r="E61" s="43">
        <f>BS!H11</f>
        <v>61751</v>
      </c>
      <c r="F61" s="1"/>
      <c r="G61" s="43">
        <v>68001</v>
      </c>
      <c r="H61" s="1"/>
      <c r="I61" s="43">
        <f>BS!L11</f>
        <v>42811</v>
      </c>
      <c r="J61" s="1"/>
      <c r="K61" s="43">
        <v>47535</v>
      </c>
    </row>
    <row r="62" spans="1:12" ht="23.4" customHeight="1" thickBot="1">
      <c r="A62" s="87" t="s">
        <v>144</v>
      </c>
      <c r="E62" s="75">
        <f>SUM(E60:E61)</f>
        <v>70403</v>
      </c>
      <c r="F62" s="26"/>
      <c r="G62" s="75">
        <f>SUM(G60:G61)</f>
        <v>68379</v>
      </c>
      <c r="H62" s="26"/>
      <c r="I62" s="75">
        <f>SUM(I60:I61)</f>
        <v>59393</v>
      </c>
      <c r="J62" s="68"/>
      <c r="K62" s="75">
        <f>SUM(K60:K61)</f>
        <v>61997</v>
      </c>
    </row>
    <row r="63" spans="1:12" s="100" customFormat="1" ht="23.4" customHeight="1" thickTop="1">
      <c r="E63" s="1">
        <f>SUM(E62-BS!F11)</f>
        <v>0</v>
      </c>
      <c r="F63" s="1"/>
      <c r="G63" s="1">
        <f>SUM(G62-68379)</f>
        <v>0</v>
      </c>
      <c r="H63" s="1"/>
      <c r="I63" s="1">
        <f>SUM(I62-BS!J11)</f>
        <v>0</v>
      </c>
      <c r="J63" s="1"/>
      <c r="K63" s="1">
        <f>SUM(K62-61997)</f>
        <v>0</v>
      </c>
    </row>
    <row r="64" spans="1:12" ht="23.4" customHeight="1">
      <c r="A64" s="4" t="s">
        <v>176</v>
      </c>
      <c r="E64" s="26"/>
      <c r="F64" s="26"/>
      <c r="G64" s="26"/>
      <c r="H64" s="26"/>
      <c r="I64" s="26"/>
      <c r="J64" s="26"/>
      <c r="K64" s="26"/>
    </row>
    <row r="65" spans="1:11" ht="23.4" customHeight="1">
      <c r="A65" s="8" t="s">
        <v>145</v>
      </c>
      <c r="E65" s="26"/>
      <c r="F65" s="26"/>
      <c r="G65" s="26"/>
      <c r="H65" s="26"/>
      <c r="I65" s="26"/>
      <c r="J65" s="26"/>
      <c r="K65" s="26"/>
    </row>
    <row r="66" spans="1:11" ht="23.4" customHeight="1">
      <c r="A66" s="8" t="s">
        <v>146</v>
      </c>
      <c r="E66" s="71">
        <v>0</v>
      </c>
      <c r="F66" s="71"/>
      <c r="G66" s="26">
        <v>122</v>
      </c>
      <c r="H66" s="26"/>
      <c r="I66" s="26">
        <v>0</v>
      </c>
      <c r="J66" s="26"/>
      <c r="K66" s="26">
        <v>122</v>
      </c>
    </row>
    <row r="67" spans="1:11" ht="23.4" customHeight="1">
      <c r="E67" s="69"/>
      <c r="F67" s="69"/>
      <c r="G67" s="69"/>
      <c r="H67" s="69"/>
      <c r="I67" s="69"/>
      <c r="J67" s="69"/>
      <c r="K67" s="69"/>
    </row>
    <row r="68" spans="1:11" ht="23.4" customHeight="1">
      <c r="A68" s="8" t="s">
        <v>42</v>
      </c>
    </row>
  </sheetData>
  <mergeCells count="4">
    <mergeCell ref="E6:G6"/>
    <mergeCell ref="I6:K6"/>
    <mergeCell ref="E45:G45"/>
    <mergeCell ref="I45:K45"/>
  </mergeCells>
  <pageMargins left="0.86614173228346458" right="0.47244094488188981" top="0.78740157480314965" bottom="0.39370078740157483" header="0.19685039370078741" footer="0.19685039370078741"/>
  <pageSetup paperSize="9" scale="75" firstPageNumber="2" fitToHeight="0" orientation="portrait" useFirstPageNumber="1" r:id="rId1"/>
  <headerFooter alignWithMargins="0"/>
  <rowBreaks count="1" manualBreakCount="1">
    <brk id="3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2C1D328955CF8B4EA09FDE1A8AF44AE2" ma:contentTypeVersion="17" ma:contentTypeDescription="สร้างเอกสารใหม่" ma:contentTypeScope="" ma:versionID="a377e001a801e524269cbd2e00d4c905">
  <xsd:schema xmlns:xsd="http://www.w3.org/2001/XMLSchema" xmlns:xs="http://www.w3.org/2001/XMLSchema" xmlns:p="http://schemas.microsoft.com/office/2006/metadata/properties" xmlns:ns2="c7965f95-b4bf-46f9-943b-8632934390d8" xmlns:ns3="219c63b2-01cf-4a44-bff2-3b6feb06fedf" targetNamespace="http://schemas.microsoft.com/office/2006/metadata/properties" ma:root="true" ma:fieldsID="196bacf9d677a159d5a655e416083084" ns2:_="" ns3:_="">
    <xsd:import namespace="c7965f95-b4bf-46f9-943b-8632934390d8"/>
    <xsd:import namespace="219c63b2-01cf-4a44-bff2-3b6feb06fe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965f95-b4bf-46f9-943b-8632934390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แท็กรูป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63b2-01cf-4a44-bff2-3b6feb06fed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d3767b3-7026-4ca2-810f-92b25cc68676}" ma:internalName="TaxCatchAll" ma:showField="CatchAllData" ma:web="219c63b2-01cf-4a44-bff2-3b6feb06fe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63b2-01cf-4a44-bff2-3b6feb06fedf" xsi:nil="true"/>
    <lcf76f155ced4ddcb4097134ff3c332f xmlns="c7965f95-b4bf-46f9-943b-8632934390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C90585-35FA-4933-8855-C46B15A0C4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965f95-b4bf-46f9-943b-8632934390d8"/>
    <ds:schemaRef ds:uri="219c63b2-01cf-4a44-bff2-3b6feb06fe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BEAC84-12BB-4763-A9A1-29C28A3331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569011-9785-4FB8-805E-74289CA7FCD0}">
  <ds:schemaRefs>
    <ds:schemaRef ds:uri="http://schemas.microsoft.com/office/2006/metadata/properties"/>
    <ds:schemaRef ds:uri="http://schemas.microsoft.com/office/infopath/2007/PartnerControls"/>
    <ds:schemaRef ds:uri="219c63b2-01cf-4a44-bff2-3b6feb06fedf"/>
    <ds:schemaRef ds:uri="c7965f95-b4bf-46f9-943b-8632934390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BS</vt:lpstr>
      <vt:lpstr>PL</vt:lpstr>
      <vt:lpstr>SE-Conso</vt:lpstr>
      <vt:lpstr>SE-Separate</vt:lpstr>
      <vt:lpstr>CF</vt:lpstr>
      <vt:lpstr>BS!Print_Area</vt:lpstr>
      <vt:lpstr>CF!Print_Area</vt:lpstr>
      <vt:lpstr>'SE-Conso'!Print_Area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xxxxxx</dc:creator>
  <cp:keywords/>
  <dc:description/>
  <cp:lastModifiedBy>Siranda Morosot</cp:lastModifiedBy>
  <cp:revision/>
  <cp:lastPrinted>2026-05-05T07:09:49Z</cp:lastPrinted>
  <dcterms:created xsi:type="dcterms:W3CDTF">1999-03-31T19:46:17Z</dcterms:created>
  <dcterms:modified xsi:type="dcterms:W3CDTF">2026-05-11T07:59:08Z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0x0101002C1D328955CF8B4EA09FDE1A8AF44AE2</vt:lpwstr>
  </property>
  <property fmtid="{D5CDD505-2E9C-101B-9397-08002B2CF9AE}" pid="3" name="MediaServiceImageTags">
    <vt:lpwstr/>
  </property>
</Properties>
</file>