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01" activeTab="4"/>
  </bookViews>
  <sheets>
    <sheet name="BS" sheetId="1" r:id="rId1"/>
    <sheet name="PL" sheetId="2" r:id="rId2"/>
    <sheet name="SE-Conso" sheetId="3" r:id="rId3"/>
    <sheet name="SE-Separate" sheetId="4" r:id="rId4"/>
    <sheet name="CF" sheetId="5" r:id="rId5"/>
  </sheets>
  <definedNames>
    <definedName name="_xlnm.Print_Area" localSheetId="0">'BS'!$A$1:$O$106</definedName>
    <definedName name="_xlnm.Print_Area" localSheetId="4">'CF'!$A$1:$K$81</definedName>
    <definedName name="_xlnm.Print_Area" localSheetId="1">'PL'!$A$1:$K$37</definedName>
    <definedName name="_xlnm.Print_Area" localSheetId="2">'SE-Conso'!$A$1:$O$28</definedName>
    <definedName name="_xlnm.Print_Area" localSheetId="3">'SE-Separate'!$A$1:$M$27</definedName>
  </definedNames>
  <calcPr fullCalcOnLoad="1"/>
</workbook>
</file>

<file path=xl/sharedStrings.xml><?xml version="1.0" encoding="utf-8"?>
<sst xmlns="http://schemas.openxmlformats.org/spreadsheetml/2006/main" count="324" uniqueCount="207">
  <si>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</si>
  <si>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</si>
  <si>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</si>
  <si>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</si>
  <si>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</si>
  <si>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</si>
  <si>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</si>
  <si>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</si>
  <si>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</si>
  <si>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</si>
  <si>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</si>
  <si>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</si>
  <si>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</si>
  <si>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</si>
  <si>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</si>
  <si>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</si>
  <si>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</si>
  <si>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</si>
  <si>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</si>
  <si>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</si>
  <si>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</si>
  <si>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</si>
  <si>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>หมายเหตุประกอบงบการเงินเป็นส่วนหนึ่งของงบการเงินนี้</t>
  </si>
  <si>
    <t xml:space="preserve">   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</si>
  <si>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</si>
  <si>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</si>
  <si>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</si>
  <si>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</si>
  <si>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เงินสดและรายการเทียบเท่าเงินสด</t>
  </si>
  <si>
    <t>รวมหนี้สินไม่หมุนเวียน</t>
  </si>
  <si>
    <t>หนี้สินไม่หมุนเวียน</t>
  </si>
  <si>
    <t>ยังไม่ได้จัดสรร</t>
  </si>
  <si>
    <t>ค่าใช้จ่ายในการบริหาร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</si>
  <si>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</si>
  <si>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</si>
  <si>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</si>
  <si>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</si>
  <si>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</si>
  <si>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</si>
  <si>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</si>
  <si>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</si>
  <si>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</si>
  <si>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</si>
  <si>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</si>
  <si>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</si>
  <si>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สำรองผลประโยชน์ระยะยาวของพนักงาน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</si>
  <si>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</si>
  <si>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</si>
  <si>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</si>
  <si>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</si>
  <si>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</si>
  <si>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กระแสเงินสดจากกิจกรรมจัดหาเงิน</t>
  </si>
  <si>
    <t>กำไรขาดทุน:</t>
  </si>
  <si>
    <t>(หน่วย: พันบาท)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</si>
  <si>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</si>
  <si>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</si>
  <si>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 ณ วันสิ้นงวด</t>
  </si>
  <si>
    <t>สินทรัพย์จากการดำเนินงาน (เพิ่มขึ้น) ลดลง</t>
  </si>
  <si>
    <t>เงินสดและรายการเทียบเท่าเงินสด ณ วันต้นงวด</t>
  </si>
  <si>
    <t>ภาษีเงินได้ค้างจ่าย</t>
  </si>
  <si>
    <t>ส่วนเกินมูลค่าหุ้นสามัญ</t>
  </si>
  <si>
    <t>ส่วนเกินมูลค่า</t>
  </si>
  <si>
    <t>หุ้นสามัญ</t>
  </si>
  <si>
    <t>กำไรสำหรับงวด</t>
  </si>
  <si>
    <t>16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</si>
  <si>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</si>
  <si>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</si>
  <si>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>สินทรัพย์ภาษีเงินได้รอการตัดบัญชี</t>
  </si>
  <si>
    <t>เงินสดจ่ายซื้ออุปกรณ์</t>
  </si>
  <si>
    <t>ชำระเต็มมูลค่าแล้ว</t>
  </si>
  <si>
    <t>จำหน่ายและ</t>
  </si>
  <si>
    <t xml:space="preserve">รายการปรับกระทบยอดกำไรก่อนค่าใช้จ่ายภาษีเงินได้เป็นเงินสดรับ (จ่าย) </t>
  </si>
  <si>
    <t xml:space="preserve">   ลูกหนี้ตามสัญญาเงินให้กู้ยืม</t>
  </si>
  <si>
    <t xml:space="preserve">   ลูกหนี้จากการรับซื้อสิทธิเรียกร้อง</t>
  </si>
  <si>
    <t>กำไรขาดทุนเบ็ดเสร็จอื่น:</t>
  </si>
  <si>
    <t xml:space="preserve">   ลูกหนี้ตามสัญญาเช่าการเงิน</t>
  </si>
  <si>
    <t xml:space="preserve">   ลูกหนี้ตามสัญญาเช่าซื้อ</t>
  </si>
  <si>
    <t>(หน่วย: พันบาท ยกเว้นกำไรต่อหุ้นแสดงเป็นบาท)</t>
  </si>
  <si>
    <t>หุ้นกู้ - สุทธิจากส่วนที่ถึงกำหนดชำระภายในหนึ่งปี</t>
  </si>
  <si>
    <t>หุ้นกู้ - ส่วนที่ถึงกำหนดชำระภายในหนึ่งปี</t>
  </si>
  <si>
    <t>17</t>
  </si>
  <si>
    <t>ทรัพย์สินรอการขาย</t>
  </si>
  <si>
    <t>จัดสรรแล้ว - สำรองตามกฎหมาย</t>
  </si>
  <si>
    <t xml:space="preserve">ยังไม่ได้จัดสรร </t>
  </si>
  <si>
    <t>(ยังไม่ได้ตรวจสอบ</t>
  </si>
  <si>
    <t>(ตรวจสอบแล้ว)</t>
  </si>
  <si>
    <t>แต่สอบทานแล้ว)</t>
  </si>
  <si>
    <t>กรรมการ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</si>
  <si>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</si>
  <si>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</si>
  <si>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4</t>
  </si>
  <si>
    <t>5</t>
  </si>
  <si>
    <t>ใบสำคัญแสดงสิทธิที่จะซื้อหุ้น</t>
  </si>
  <si>
    <t>ทุนจดทะเบียน</t>
  </si>
  <si>
    <t>18</t>
  </si>
  <si>
    <t>เงินสดจ่ายซื้อสินทรัพย์ไม่มีตัวตน</t>
  </si>
  <si>
    <t>ทุนออกจำหน่ายและชำระเต็มมูลค่าแล้ว</t>
  </si>
  <si>
    <t>ทุนที่ออก</t>
  </si>
  <si>
    <t xml:space="preserve">   ภายในหนึ่งปี</t>
  </si>
  <si>
    <t>งบการเงินรวม</t>
  </si>
  <si>
    <t>งบการเงินเฉพาะกิจการ</t>
  </si>
  <si>
    <t>กำหนดชำระภายในหนึ่งปี</t>
  </si>
  <si>
    <t>ลูกหนี้ตามสัญญาเช่าซื้อ - สุทธิจากส่วนที่ถึง</t>
  </si>
  <si>
    <t>ลูกหนี้ตามสัญญาเงินให้กู้ยืม - ส่วนที่ถึง</t>
  </si>
  <si>
    <t>ลูกหนี้จากการรับซื้อสิทธิเรียกร้อง - ส่วนที่ถึง</t>
  </si>
  <si>
    <t>ลูกหนี้ตามสัญญาเช่าการเงิน - ส่วนที่ถึง</t>
  </si>
  <si>
    <t>ลูกหนี้ตามสัญญาเช่าซื้อ - ส่วนที่ถึง</t>
  </si>
  <si>
    <t>ลูกหนี้ตามสัญญาเช่าการเงิน - สุทธิจากส่วนที่ถึง</t>
  </si>
  <si>
    <t>ลูกหนี้ตามสัญญาเงินให้กู้ยืม - สุทธิจากส่วนที่ถึง</t>
  </si>
  <si>
    <t>บริษัท ลีซ อิท จำกัด (มหาชน) และบริษัทย่อย</t>
  </si>
  <si>
    <t>เงินลงทุนในบริษัทย่อย</t>
  </si>
  <si>
    <t>กำไรขาดทุนเบ็ดเสร็จอื่นสำหรับงวด</t>
  </si>
  <si>
    <t xml:space="preserve">เงินสดรับจากการออกหุ้นกู้ </t>
  </si>
  <si>
    <t>ลูกหนี้จากการรับซื้อสิทธิเรียกร้อง - สุทธิจากส่วนที่ถึง</t>
  </si>
  <si>
    <t>ภายในหนึ่งปี</t>
  </si>
  <si>
    <t>งบแสดงการเปลี่ยนแปลงส่วนของผู้ถือหุ้น</t>
  </si>
  <si>
    <t>งบแสดงการเปลี่ยนแปลงส่วนของผู้ถือหุ้น (ต่อ)</t>
  </si>
  <si>
    <t>ข้อมูลกระแสเงินสดเปิดเผยเพิ่มเติม</t>
  </si>
  <si>
    <t>รายการที่มิใช่เงินสด</t>
  </si>
  <si>
    <t>ค่าใช้จ่ายในการบริการ</t>
  </si>
  <si>
    <t>เงินสดจ่ายชำระคืนหุ้นกู้</t>
  </si>
  <si>
    <t>เงินกู้ยืมระยะสั้นจากบริษัทย่อย</t>
  </si>
  <si>
    <t>เงินสดจ่ายชำระคืนเงินกู้ยืมระยะสั้นจากสถาบันการเงิน</t>
  </si>
  <si>
    <t xml:space="preserve">   จำนวนหุ้นสามัญถัวเฉลี่ยถ่วงน้ำหนัก (พันหุ้น)</t>
  </si>
  <si>
    <t>สินทรัพย์สิทธิการใช้</t>
  </si>
  <si>
    <t>ประมาณการหนี้สินไม่หมุนเวียนอื่น</t>
  </si>
  <si>
    <t>3</t>
  </si>
  <si>
    <t>หนี้สินจากการดำเนินงานเพิ่มขึ้น (ลดลง)</t>
  </si>
  <si>
    <t>เงินสดจ่ายซื้อหลักทรัพย์เพื่อค้า</t>
  </si>
  <si>
    <t>เงินสดรับจากการจำหน่ายหลักทรัพย์เพื่อค้า</t>
  </si>
  <si>
    <t>เงินสดรับจากเงินกู้ยืมระยะสั้นจากบริษัทย่อย</t>
  </si>
  <si>
    <t>งบกำไรขาดทุนเบ็ดเสร็จ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</si>
  <si>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</si>
  <si>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สุทธิจากส่วนที่ถึงกำหนดชำระ</t>
  </si>
  <si>
    <t>กระแสเงินสดสุทธิจาก (ใช้ไปใน) กิจกรรมจัดหาเงิน</t>
  </si>
  <si>
    <t>9</t>
  </si>
  <si>
    <t>หนี้สินทางการเงินหมุนเวียนอื่น</t>
  </si>
  <si>
    <t>หนี้สินทางการเงินไม่หมุนเวียนอื่น</t>
  </si>
  <si>
    <t>20</t>
  </si>
  <si>
    <t>ผลขาดทุนด้านเครดิตที่คาดว่าจะเกิดขึ้น</t>
  </si>
  <si>
    <t>ต้นทุนทางการเงิน</t>
  </si>
  <si>
    <t xml:space="preserve">   กำไรจากการจำหน่ายหลักทรัพย์เพื่อค้า</t>
  </si>
  <si>
    <t xml:space="preserve">   ค่าตัดจำหน่ายดอกเบี้ยรับตามสัญญาลูกหนี้เช่าการเงินและเช่าซื้อ</t>
  </si>
  <si>
    <t xml:space="preserve">   ต้นทุนทางการเงิน</t>
  </si>
  <si>
    <t xml:space="preserve">   หนี้สินทางการเงินหมุนเวียนอื่น</t>
  </si>
  <si>
    <t>เงินสดรับจากการจำหน่ายอุปกรณ์</t>
  </si>
  <si>
    <t>เงินสดจ่ายชำระหนี้สินตามสัญญาเช่า</t>
  </si>
  <si>
    <t>เงินสดจ่ายชำระคืนจากสัญญาลูกหนี้เช่าซื้อ</t>
  </si>
  <si>
    <t xml:space="preserve">   รายได้ดอกเบี้ย</t>
  </si>
  <si>
    <t xml:space="preserve">   หนี้สินทางการเงินไม่หมุนเวียนอื่น</t>
  </si>
  <si>
    <t xml:space="preserve">   เงินสดรับจากดอกเบี้ย</t>
  </si>
  <si>
    <t>เงินสดรับจากเงินกู้ยืมระยะสั้นจากสถาบันการเงิน</t>
  </si>
  <si>
    <t>2</t>
  </si>
  <si>
    <t>เงินเบิกเกินบัญชีลดลง</t>
  </si>
  <si>
    <t xml:space="preserve">   เจ้าหนี้จากการซื้อสินทรัพย์ไม่มีตัวตน</t>
  </si>
  <si>
    <t xml:space="preserve">   จ่ายดอกเบี้ย</t>
  </si>
  <si>
    <t xml:space="preserve">   จ่ายภาษีเงินได้</t>
  </si>
  <si>
    <t>14</t>
  </si>
  <si>
    <t xml:space="preserve">   กำไรจากการเปลี่ยนแปลงมูลค่ายุติธรรมในหลักทรัพย์เพื่อค้า</t>
  </si>
  <si>
    <t>ลูกหนี้การค้า - ขายผ่อนชำระ</t>
  </si>
  <si>
    <t>สินทรัพย์ทางการเงินหมุนเวียนอื่น - หลักทรัพย์เพื่อค้า</t>
  </si>
  <si>
    <t>11</t>
  </si>
  <si>
    <t>6</t>
  </si>
  <si>
    <t xml:space="preserve">   ลูกหนี้การค้า - ขายผ่อนชำระ </t>
  </si>
  <si>
    <t>รายได้(ค่าใช้จ่าย)ภาษีเงินได้</t>
  </si>
  <si>
    <t>ลูกหนี้การค้าและลูกหนี้อื่น</t>
  </si>
  <si>
    <t xml:space="preserve">   ผลขาดทุนด้านเครดิตที่คาดว่าจะเกิดขึ้นของลูกหนี้</t>
  </si>
  <si>
    <t>ยอดคงเหลือ ณ วันที่ 1 มกราคม 2565</t>
  </si>
  <si>
    <t>สำหรับงวดสามเดือนสิ้นสุดวันที่ 31 มีนาคม 2565</t>
  </si>
  <si>
    <t>ณ วันที่ 31 มีนาคม 2565</t>
  </si>
  <si>
    <t>31 มีนาคม 2565</t>
  </si>
  <si>
    <t>ยอดคงเหลือ ณ วันที่ 31 มีนาคม 2565</t>
  </si>
  <si>
    <t xml:space="preserve">   เจ้าหนี้จากการซื้ออุปกรณ์</t>
  </si>
  <si>
    <t xml:space="preserve">   เงินปันผลค้างจ่าย</t>
  </si>
  <si>
    <t>31 ธันวาคม 2564</t>
  </si>
  <si>
    <t>ยอดคงเหลือ ณ วันที่ 1 มกราคม 2564</t>
  </si>
  <si>
    <t>ยอดคงเหลือ ณ วันที่ 31 มีนาคม 2564</t>
  </si>
  <si>
    <t>เงินกู้ยืมระยะสั้นจากสถาบันการเงิน</t>
  </si>
  <si>
    <t>หุ้นสามัญ 558,357,230 หุ้น มูลค่าหุ้นละ 1 บาท</t>
  </si>
  <si>
    <t>หุ้นสามัญ 442,901,705 หุ้น มูลค่าหุ้นละ 1 บาท</t>
  </si>
  <si>
    <t>เงินปันผลจ่าย</t>
  </si>
  <si>
    <t>หุ้นสามัญที่ออกระหว่างปีจากการใช้สิทธิตาม</t>
  </si>
  <si>
    <t>เงินสดรับจากการออกใบสำคัญแสดงสิทธิ</t>
  </si>
  <si>
    <t>เงินสดรับจากการเพิ่มทุน</t>
  </si>
  <si>
    <t>13</t>
  </si>
  <si>
    <t>กำไร(ขาดทุน)จากการดำเนินงาน</t>
  </si>
  <si>
    <t>กำไร(ขาดทุน)ก่อนค่าใช้จ่ายภาษีเงินได้</t>
  </si>
  <si>
    <t>กำไร(ขาดทุน)สำหรับงวด</t>
  </si>
  <si>
    <t>กำไร(ขาดทุน)ต่อหุ้น</t>
  </si>
  <si>
    <t xml:space="preserve">กำไร(ขาดทุน)ต่อหุ้นขั้นพื้นฐาน </t>
  </si>
  <si>
    <t xml:space="preserve">   กำไร(ขาดทุน)ส่วนที่เป็นของผู้ถือหุ้นของบริษัทฯ</t>
  </si>
  <si>
    <t>กำไร(ขาดทุน)ต่อหุ้นปรับลด</t>
  </si>
  <si>
    <t>ขาดทุนสำหรับงวด</t>
  </si>
  <si>
    <t xml:space="preserve">   กำไรขาดทุนจากการจำหน่ายอุปกรณ์</t>
  </si>
  <si>
    <t>กระแสเงินสดสุทธิใช้ไปในกิจกรรมลงทุน</t>
  </si>
  <si>
    <t>กระแสเงินสดใช้ไปในกิจกรรมลงทุน</t>
  </si>
  <si>
    <t>เงินสดและรายการเทียบเท่าเงินสดเพิ่มขึ้นสุทธิ</t>
  </si>
  <si>
    <t>15</t>
  </si>
  <si>
    <t>19</t>
  </si>
  <si>
    <t>ออกใบสำคัญแสดงสิทธิ (หมายเหตุ 18)</t>
  </si>
  <si>
    <t>เงินฝากธนาคารที่มีภาระค้ำประกัน (เพิ่มขึ้น) ลดลง</t>
  </si>
  <si>
    <t>เงินสดรับจากการใช้สิทธิซื้อหุ้นสามัญตามใบสำคัญแสดงสิทธิ</t>
  </si>
  <si>
    <t>ออกหุ้นสามัญระหว่างงวด (หมายเหตุ 17)</t>
  </si>
  <si>
    <t xml:space="preserve">   ใบสำคัญแสดงสิทธิ (หมายเหตุ 17)</t>
  </si>
  <si>
    <t>กระแสเงินสดสุทธิจาก (ใช้ไปใน) กิจกรรมดำเนินงาน</t>
  </si>
  <si>
    <t>(31 ธันวาคม 2564: หุ้นสามัญ 221,449,456 หุ้น</t>
  </si>
  <si>
    <t xml:space="preserve">   มูลค่าหุ้นละ 1 บาท)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</si>
</sst>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\ ;\(#,##0.00\)"/>
    <numFmt numFmtId="166" formatCode="#,##0.00;\(#,##0.00\)"/>
    <numFmt numFmtId="167" formatCode="#,##0\ ;\(#,##0\)"/>
    <numFmt numFmtId="168" formatCode="_(* #,##0_);_(* \(#,##0\);_(* &quot;-&quot;??_);_(@_)"/>
    <numFmt numFmtId="169" formatCode="_-* #,##0_-;\-* #,##0_-;_-* &quot;-&quot;??_-;_-@_-"/>
    <numFmt numFmtId="170" formatCode="#,##0_ ;\-#,##0\ "/>
    <numFmt numFmtId="171" formatCode="_-* #,##0.0_-;\-* #,##0.0_-;_-* &quot;-&quot;??_-;_-@_-"/>
    <numFmt numFmtId="172" formatCode="#,##0.000_);\(#,##0.000\)"/>
    <numFmt numFmtId="173" formatCode="#,##0.0000_);\(#,##0.0000\)"/>
    <numFmt numFmtId="174" formatCode="_(* #,##0.0_);_(* \(#,##0.0\);_(* &quot;-&quot;??_);_(@_)"/>
    <numFmt numFmtId="175" formatCode="_(* #,##0.000_);_(* \(#,##0.000\);_(* &quot;-&quot;??_);_(@_)"/>
    <numFmt numFmtId="176" formatCode="#,##0.00000_);\(#,##0.00000\)"/>
    <numFmt numFmtId="177" formatCode="#,##0.0_);\(#,##0.0\)"/>
    <numFmt numFmtId="178" formatCode="_(* #,##0.000_);_(* \(#,##0.000\);_(* &quot;-&quot;???_);_(@_)"/>
    <numFmt numFmtId="179" formatCode="_(* #,##0.0000_);_(* \(#,##0.0000\);_(* &quot;-&quot;???_);_(@_)"/>
    <numFmt numFmtId="180" formatCode="_(* #,##0.00000_);_(* \(#,##0.00000\);_(* &quot;-&quot;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_);_(* \(#,##0.00\);_(* &quot;-&quot;???_);_(@_)"/>
  </numFmts>
  <fonts count="52">
    <font>
      <sz val="15"/>
      <name val="Angsana New"/>
      <family val="1"/>
    </font>
    <font>
      <sz val="11"/>
      <color indexed="8"/>
      <name val="Calibri"/>
      <family val="2"/>
    </font>
    <font>
      <sz val="14"/>
      <name val="Cordia New"/>
      <family val="2"/>
    </font>
    <font>
      <sz val="8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u val="single"/>
      <sz val="15"/>
      <name val="Angsana New"/>
      <family val="1"/>
    </font>
    <font>
      <sz val="10"/>
      <name val="ApFont"/>
      <family val="0"/>
    </font>
    <font>
      <b/>
      <sz val="16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ngsana New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ngsana New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5"/>
      <color indexed="8"/>
      <name val="Angsana New"/>
      <family val="1"/>
    </font>
    <font>
      <sz val="15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5"/>
      <color theme="1"/>
      <name val="Angsana New"/>
      <family val="1"/>
    </font>
    <font>
      <sz val="15"/>
      <color theme="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>
      <alignment/>
      <protection/>
    </xf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Font="1" applyFill="1" applyAlignment="1">
      <alignment/>
    </xf>
    <xf numFmtId="164" fontId="0" fillId="0" borderId="0" xfId="42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0" xfId="42" applyFont="1" applyFill="1" applyAlignment="1">
      <alignment horizontal="left"/>
    </xf>
    <xf numFmtId="164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166" fontId="4" fillId="0" borderId="0" xfId="0" applyNumberFormat="1" applyFont="1" applyFill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42" applyFont="1" applyFill="1" applyAlignment="1">
      <alignment horizontal="center"/>
    </xf>
    <xf numFmtId="164" fontId="0" fillId="0" borderId="10" xfId="42" applyFont="1" applyFill="1" applyBorder="1" applyAlignment="1">
      <alignment horizontal="center"/>
    </xf>
    <xf numFmtId="164" fontId="0" fillId="0" borderId="0" xfId="42" applyFont="1" applyFill="1" applyBorder="1" applyAlignment="1">
      <alignment horizontal="center"/>
    </xf>
    <xf numFmtId="164" fontId="0" fillId="0" borderId="0" xfId="42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41" fontId="0" fillId="0" borderId="11" xfId="42" applyNumberFormat="1" applyFont="1" applyFill="1" applyBorder="1" applyAlignment="1">
      <alignment horizontal="center"/>
    </xf>
    <xf numFmtId="169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 quotePrefix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2" applyFont="1" applyFill="1" applyBorder="1" applyAlignment="1" quotePrefix="1">
      <alignment horizontal="center"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6" fontId="0" fillId="0" borderId="0" xfId="0" applyNumberFormat="1" applyFont="1" applyFill="1" applyAlignment="1">
      <alignment horizontal="centerContinuous"/>
    </xf>
    <xf numFmtId="166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 quotePrefix="1">
      <alignment/>
    </xf>
    <xf numFmtId="2" fontId="5" fillId="0" borderId="0" xfId="0" applyNumberFormat="1" applyFont="1" applyFill="1" applyAlignment="1">
      <alignment horizontal="center"/>
    </xf>
    <xf numFmtId="41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9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left"/>
    </xf>
    <xf numFmtId="168" fontId="0" fillId="0" borderId="0" xfId="42" applyNumberFormat="1" applyFont="1" applyFill="1" applyAlignment="1">
      <alignment horizontal="centerContinuous"/>
    </xf>
    <xf numFmtId="168" fontId="0" fillId="0" borderId="0" xfId="42" applyNumberFormat="1" applyFont="1" applyFill="1" applyBorder="1" applyAlignment="1">
      <alignment horizontal="centerContinuous"/>
    </xf>
    <xf numFmtId="168" fontId="0" fillId="0" borderId="0" xfId="42" applyNumberFormat="1" applyFont="1" applyFill="1" applyAlignment="1">
      <alignment/>
    </xf>
    <xf numFmtId="41" fontId="0" fillId="0" borderId="12" xfId="42" applyNumberFormat="1" applyFont="1" applyFill="1" applyBorder="1" applyAlignment="1">
      <alignment horizontal="center"/>
    </xf>
    <xf numFmtId="41" fontId="0" fillId="0" borderId="13" xfId="42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Continuous"/>
    </xf>
    <xf numFmtId="0" fontId="0" fillId="0" borderId="10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/>
    </xf>
    <xf numFmtId="41" fontId="0" fillId="0" borderId="14" xfId="42" applyNumberFormat="1" applyFont="1" applyFill="1" applyBorder="1" applyAlignment="1">
      <alignment horizontal="right"/>
    </xf>
    <xf numFmtId="168" fontId="0" fillId="0" borderId="0" xfId="44" applyNumberFormat="1" applyFont="1" applyFill="1" applyAlignment="1">
      <alignment/>
    </xf>
    <xf numFmtId="41" fontId="0" fillId="0" borderId="15" xfId="44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16" xfId="0" applyFont="1" applyFill="1" applyBorder="1" applyAlignment="1">
      <alignment/>
    </xf>
    <xf numFmtId="0" fontId="0" fillId="0" borderId="0" xfId="59" applyFont="1" applyFill="1" applyAlignment="1">
      <alignment horizontal="center"/>
      <protection/>
    </xf>
    <xf numFmtId="0" fontId="0" fillId="0" borderId="10" xfId="59" applyFont="1" applyFill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0" fillId="0" borderId="0" xfId="0" applyFont="1" applyFill="1" applyAlignment="1">
      <alignment/>
    </xf>
    <xf numFmtId="164" fontId="50" fillId="0" borderId="0" xfId="42" applyFont="1" applyFill="1" applyAlignment="1">
      <alignment/>
    </xf>
    <xf numFmtId="41" fontId="50" fillId="0" borderId="0" xfId="44" applyNumberFormat="1" applyFont="1" applyFill="1" applyAlignment="1">
      <alignment/>
    </xf>
    <xf numFmtId="41" fontId="50" fillId="0" borderId="0" xfId="44" applyNumberFormat="1" applyFont="1" applyFill="1" applyBorder="1" applyAlignment="1">
      <alignment horizontal="right"/>
    </xf>
    <xf numFmtId="167" fontId="50" fillId="0" borderId="0" xfId="0" applyNumberFormat="1" applyFont="1" applyFill="1" applyAlignment="1">
      <alignment/>
    </xf>
    <xf numFmtId="41" fontId="50" fillId="0" borderId="14" xfId="44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left" vertical="center"/>
    </xf>
    <xf numFmtId="41" fontId="50" fillId="0" borderId="0" xfId="44" applyNumberFormat="1" applyFont="1" applyFill="1" applyBorder="1" applyAlignment="1">
      <alignment/>
    </xf>
    <xf numFmtId="41" fontId="50" fillId="0" borderId="17" xfId="44" applyNumberFormat="1" applyFont="1" applyFill="1" applyBorder="1" applyAlignment="1">
      <alignment/>
    </xf>
    <xf numFmtId="41" fontId="50" fillId="0" borderId="10" xfId="44" applyNumberFormat="1" applyFont="1" applyFill="1" applyBorder="1" applyAlignment="1">
      <alignment horizontal="right"/>
    </xf>
    <xf numFmtId="41" fontId="50" fillId="0" borderId="10" xfId="44" applyNumberFormat="1" applyFont="1" applyFill="1" applyBorder="1" applyAlignment="1">
      <alignment/>
    </xf>
    <xf numFmtId="41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50" fillId="0" borderId="15" xfId="44" applyNumberFormat="1" applyFont="1" applyFill="1" applyBorder="1" applyAlignment="1">
      <alignment/>
    </xf>
    <xf numFmtId="41" fontId="0" fillId="0" borderId="15" xfId="42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1" fontId="50" fillId="0" borderId="0" xfId="44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0" fontId="0" fillId="0" borderId="0" xfId="0" applyNumberFormat="1" applyFont="1" applyFill="1" applyBorder="1" applyAlignment="1">
      <alignment/>
    </xf>
    <xf numFmtId="168" fontId="50" fillId="0" borderId="0" xfId="44" applyNumberFormat="1" applyFont="1" applyFill="1" applyBorder="1" applyAlignment="1">
      <alignment/>
    </xf>
    <xf numFmtId="41" fontId="50" fillId="0" borderId="17" xfId="44" applyNumberFormat="1" applyFont="1" applyFill="1" applyBorder="1" applyAlignment="1">
      <alignment horizontal="right"/>
    </xf>
    <xf numFmtId="41" fontId="51" fillId="0" borderId="0" xfId="42" applyNumberFormat="1" applyFont="1" applyFill="1" applyAlignment="1">
      <alignment horizontal="right"/>
    </xf>
    <xf numFmtId="0" fontId="51" fillId="0" borderId="0" xfId="0" applyFont="1" applyFill="1" applyAlignment="1">
      <alignment/>
    </xf>
    <xf numFmtId="41" fontId="51" fillId="0" borderId="0" xfId="0" applyNumberFormat="1" applyFont="1" applyFill="1" applyAlignment="1">
      <alignment/>
    </xf>
    <xf numFmtId="41" fontId="0" fillId="0" borderId="10" xfId="42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7" xfId="42" applyNumberFormat="1" applyFont="1" applyFill="1" applyBorder="1" applyAlignment="1">
      <alignment/>
    </xf>
    <xf numFmtId="41" fontId="0" fillId="0" borderId="17" xfId="4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/>
    </xf>
    <xf numFmtId="169" fontId="0" fillId="0" borderId="0" xfId="42" applyNumberFormat="1" applyFont="1" applyFill="1" applyBorder="1" applyAlignment="1">
      <alignment horizontal="center"/>
    </xf>
    <xf numFmtId="169" fontId="0" fillId="0" borderId="0" xfId="42" applyNumberFormat="1" applyFont="1" applyFill="1" applyBorder="1" applyAlignment="1" quotePrefix="1">
      <alignment/>
    </xf>
    <xf numFmtId="169" fontId="0" fillId="0" borderId="0" xfId="42" applyNumberFormat="1" applyFont="1" applyFill="1" applyBorder="1" applyAlignment="1" quotePrefix="1">
      <alignment horizontal="center"/>
    </xf>
    <xf numFmtId="0" fontId="0" fillId="0" borderId="0" xfId="0" applyFont="1" applyFill="1" applyAlignment="1" quotePrefix="1">
      <alignment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41" fontId="0" fillId="0" borderId="0" xfId="44" applyNumberFormat="1" applyFont="1" applyFill="1" applyAlignment="1">
      <alignment horizontal="right"/>
    </xf>
    <xf numFmtId="168" fontId="0" fillId="0" borderId="0" xfId="42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1" fontId="50" fillId="0" borderId="10" xfId="45" applyNumberFormat="1" applyFont="1" applyFill="1" applyBorder="1" applyAlignment="1">
      <alignment horizontal="right"/>
    </xf>
    <xf numFmtId="41" fontId="5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/>
    </xf>
    <xf numFmtId="41" fontId="50" fillId="0" borderId="0" xfId="45" applyNumberFormat="1" applyFont="1" applyFill="1" applyAlignment="1">
      <alignment/>
    </xf>
    <xf numFmtId="41" fontId="50" fillId="0" borderId="0" xfId="45" applyNumberFormat="1" applyFont="1" applyFill="1" applyBorder="1" applyAlignment="1">
      <alignment/>
    </xf>
    <xf numFmtId="41" fontId="0" fillId="0" borderId="0" xfId="45" applyNumberFormat="1" applyFont="1" applyFill="1" applyBorder="1" applyAlignment="1">
      <alignment/>
    </xf>
    <xf numFmtId="41" fontId="0" fillId="0" borderId="0" xfId="45" applyNumberFormat="1" applyFont="1" applyFill="1" applyAlignment="1">
      <alignment/>
    </xf>
    <xf numFmtId="41" fontId="50" fillId="0" borderId="17" xfId="45" applyNumberFormat="1" applyFont="1" applyFill="1" applyBorder="1" applyAlignment="1">
      <alignment/>
    </xf>
    <xf numFmtId="41" fontId="50" fillId="0" borderId="0" xfId="45" applyNumberFormat="1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1" fontId="50" fillId="0" borderId="0" xfId="45" applyNumberFormat="1" applyFont="1" applyFill="1" applyAlignment="1">
      <alignment horizontal="right"/>
    </xf>
    <xf numFmtId="41" fontId="0" fillId="0" borderId="0" xfId="45" applyNumberFormat="1" applyFont="1" applyFill="1" applyAlignment="1">
      <alignment horizontal="right"/>
    </xf>
    <xf numFmtId="168" fontId="50" fillId="0" borderId="0" xfId="45" applyNumberFormat="1" applyFont="1" applyFill="1" applyBorder="1" applyAlignment="1">
      <alignment/>
    </xf>
    <xf numFmtId="41" fontId="0" fillId="0" borderId="0" xfId="45" applyNumberFormat="1" applyFont="1" applyFill="1" applyAlignment="1">
      <alignment vertical="center"/>
    </xf>
    <xf numFmtId="41" fontId="0" fillId="0" borderId="0" xfId="45" applyNumberFormat="1" applyFont="1" applyFill="1" applyAlignment="1">
      <alignment horizontal="right" vertical="center"/>
    </xf>
    <xf numFmtId="41" fontId="0" fillId="0" borderId="17" xfId="45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0" fontId="0" fillId="0" borderId="0" xfId="0" applyNumberFormat="1" applyFont="1" applyFill="1" applyAlignment="1">
      <alignment/>
    </xf>
    <xf numFmtId="41" fontId="0" fillId="0" borderId="11" xfId="42" applyNumberFormat="1" applyFont="1" applyFill="1" applyBorder="1" applyAlignment="1">
      <alignment horizontal="right"/>
    </xf>
    <xf numFmtId="41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0" fillId="0" borderId="0" xfId="0" applyNumberFormat="1" applyFont="1" applyFill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NumberFormat="1" applyFont="1" applyFill="1" applyAlignment="1">
      <alignment vertical="top"/>
    </xf>
    <xf numFmtId="41" fontId="0" fillId="0" borderId="0" xfId="45" applyNumberFormat="1" applyFont="1" applyFill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168" fontId="50" fillId="0" borderId="0" xfId="0" applyNumberFormat="1" applyFont="1" applyAlignment="1">
      <alignment/>
    </xf>
    <xf numFmtId="41" fontId="50" fillId="0" borderId="0" xfId="0" applyNumberFormat="1" applyFont="1" applyAlignment="1">
      <alignment horizontal="right"/>
    </xf>
    <xf numFmtId="40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41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/>
    </xf>
    <xf numFmtId="164" fontId="50" fillId="0" borderId="0" xfId="0" applyNumberFormat="1" applyFont="1" applyFill="1" applyAlignment="1">
      <alignment/>
    </xf>
    <xf numFmtId="37" fontId="50" fillId="0" borderId="15" xfId="0" applyNumberFormat="1" applyFont="1" applyFill="1" applyBorder="1" applyAlignment="1">
      <alignment/>
    </xf>
    <xf numFmtId="180" fontId="50" fillId="0" borderId="0" xfId="0" applyNumberFormat="1" applyFont="1" applyFill="1" applyAlignment="1">
      <alignment/>
    </xf>
    <xf numFmtId="41" fontId="49" fillId="0" borderId="0" xfId="45" applyNumberFormat="1" applyFont="1" applyFill="1" applyAlignment="1">
      <alignment horizontal="right"/>
    </xf>
    <xf numFmtId="41" fontId="49" fillId="0" borderId="0" xfId="45" applyNumberFormat="1" applyFont="1" applyFill="1" applyBorder="1" applyAlignment="1">
      <alignment horizontal="right"/>
    </xf>
    <xf numFmtId="185" fontId="50" fillId="0" borderId="15" xfId="0" applyNumberFormat="1" applyFont="1" applyFill="1" applyBorder="1" applyAlignment="1">
      <alignment/>
    </xf>
    <xf numFmtId="185" fontId="0" fillId="0" borderId="15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64" fontId="0" fillId="0" borderId="0" xfId="42" applyFont="1" applyFill="1" applyBorder="1" applyAlignment="1">
      <alignment horizontal="center" wrapText="1"/>
    </xf>
    <xf numFmtId="164" fontId="0" fillId="0" borderId="10" xfId="42" applyFont="1" applyFill="1" applyBorder="1" applyAlignment="1">
      <alignment horizontal="center" wrapText="1"/>
    </xf>
    <xf numFmtId="164" fontId="0" fillId="0" borderId="10" xfId="42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E-T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209550</xdr:rowOff>
    </xdr:from>
    <xdr:to>
      <xdr:col>9</xdr:col>
      <xdr:colOff>0</xdr:colOff>
      <xdr:row>3</xdr:row>
      <xdr:rowOff>95250</xdr:rowOff>
    </xdr:to>
    <xdr:pic>
      <xdr:nvPicPr>
        <xdr:cNvPr id="1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0955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44</xdr:row>
      <xdr:rowOff>219075</xdr:rowOff>
    </xdr:from>
    <xdr:to>
      <xdr:col>9</xdr:col>
      <xdr:colOff>0</xdr:colOff>
      <xdr:row>47</xdr:row>
      <xdr:rowOff>57150</xdr:rowOff>
    </xdr:to>
    <xdr:pic>
      <xdr:nvPicPr>
        <xdr:cNvPr id="2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2182475"/>
          <a:ext cx="1352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75</xdr:row>
      <xdr:rowOff>266700</xdr:rowOff>
    </xdr:from>
    <xdr:to>
      <xdr:col>9</xdr:col>
      <xdr:colOff>0</xdr:colOff>
      <xdr:row>78</xdr:row>
      <xdr:rowOff>95250</xdr:rowOff>
    </xdr:to>
    <xdr:pic>
      <xdr:nvPicPr>
        <xdr:cNvPr id="3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1659850"/>
          <a:ext cx="1495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39</xdr:row>
      <xdr:rowOff>209550</xdr:rowOff>
    </xdr:from>
    <xdr:to>
      <xdr:col>6</xdr:col>
      <xdr:colOff>295275</xdr:colOff>
      <xdr:row>43</xdr:row>
      <xdr:rowOff>95250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762125" y="10982325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70</xdr:row>
      <xdr:rowOff>0</xdr:rowOff>
    </xdr:from>
    <xdr:to>
      <xdr:col>6</xdr:col>
      <xdr:colOff>390525</xdr:colOff>
      <xdr:row>74</xdr:row>
      <xdr:rowOff>19050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847850" y="19869150"/>
          <a:ext cx="1724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102</xdr:row>
      <xdr:rowOff>57150</xdr:rowOff>
    </xdr:from>
    <xdr:to>
      <xdr:col>9</xdr:col>
      <xdr:colOff>0</xdr:colOff>
      <xdr:row>105</xdr:row>
      <xdr:rowOff>95250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181350" y="29603700"/>
          <a:ext cx="1666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57150</xdr:rowOff>
    </xdr:from>
    <xdr:to>
      <xdr:col>5</xdr:col>
      <xdr:colOff>0</xdr:colOff>
      <xdr:row>3</xdr:row>
      <xdr:rowOff>257175</xdr:rowOff>
    </xdr:to>
    <xdr:pic>
      <xdr:nvPicPr>
        <xdr:cNvPr id="1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333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1333500</xdr:colOff>
      <xdr:row>28</xdr:row>
      <xdr:rowOff>152400</xdr:rowOff>
    </xdr:from>
    <xdr:to>
      <xdr:col>2</xdr:col>
      <xdr:colOff>66675</xdr:colOff>
      <xdr:row>34</xdr:row>
      <xdr:rowOff>228600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333500" y="7905750"/>
          <a:ext cx="2381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1</xdr:row>
      <xdr:rowOff>57150</xdr:rowOff>
    </xdr:from>
    <xdr:to>
      <xdr:col>7</xdr:col>
      <xdr:colOff>0</xdr:colOff>
      <xdr:row>3</xdr:row>
      <xdr:rowOff>257175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333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247650</xdr:rowOff>
    </xdr:from>
    <xdr:to>
      <xdr:col>6</xdr:col>
      <xdr:colOff>561975</xdr:colOff>
      <xdr:row>3</xdr:row>
      <xdr:rowOff>161925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7650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25</xdr:row>
      <xdr:rowOff>0</xdr:rowOff>
    </xdr:from>
    <xdr:to>
      <xdr:col>2</xdr:col>
      <xdr:colOff>561975</xdr:colOff>
      <xdr:row>27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6905625"/>
          <a:ext cx="3228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247650</xdr:rowOff>
    </xdr:from>
    <xdr:to>
      <xdr:col>6</xdr:col>
      <xdr:colOff>561975</xdr:colOff>
      <xdr:row>3</xdr:row>
      <xdr:rowOff>161925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7650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25</xdr:row>
      <xdr:rowOff>0</xdr:rowOff>
    </xdr:from>
    <xdr:to>
      <xdr:col>2</xdr:col>
      <xdr:colOff>561975</xdr:colOff>
      <xdr:row>27</xdr:row>
      <xdr:rowOff>19050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6905625"/>
          <a:ext cx="3228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15</xdr:row>
      <xdr:rowOff>0</xdr:rowOff>
    </xdr:from>
    <xdr:to>
      <xdr:col>2</xdr:col>
      <xdr:colOff>561975</xdr:colOff>
      <xdr:row>17</xdr:row>
      <xdr:rowOff>19050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4143375"/>
          <a:ext cx="3228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15</xdr:row>
      <xdr:rowOff>0</xdr:rowOff>
    </xdr:from>
    <xdr:to>
      <xdr:col>2</xdr:col>
      <xdr:colOff>561975</xdr:colOff>
      <xdr:row>17</xdr:row>
      <xdr:rowOff>19050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4143375"/>
          <a:ext cx="3228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247650</xdr:rowOff>
    </xdr:from>
    <xdr:to>
      <xdr:col>6</xdr:col>
      <xdr:colOff>552450</xdr:colOff>
      <xdr:row>3</xdr:row>
      <xdr:rowOff>161925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47650"/>
          <a:ext cx="1600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24</xdr:row>
      <xdr:rowOff>0</xdr:rowOff>
    </xdr:from>
    <xdr:to>
      <xdr:col>2</xdr:col>
      <xdr:colOff>552450</xdr:colOff>
      <xdr:row>26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52500" y="6629400"/>
          <a:ext cx="3114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43</xdr:row>
      <xdr:rowOff>19050</xdr:rowOff>
    </xdr:from>
    <xdr:to>
      <xdr:col>5</xdr:col>
      <xdr:colOff>0</xdr:colOff>
      <xdr:row>45</xdr:row>
      <xdr:rowOff>209550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189672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</xdr:row>
      <xdr:rowOff>76200</xdr:rowOff>
    </xdr:from>
    <xdr:to>
      <xdr:col>5</xdr:col>
      <xdr:colOff>0</xdr:colOff>
      <xdr:row>3</xdr:row>
      <xdr:rowOff>276225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352425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70</xdr:row>
      <xdr:rowOff>257175</xdr:rowOff>
    </xdr:from>
    <xdr:to>
      <xdr:col>4</xdr:col>
      <xdr:colOff>238125</xdr:colOff>
      <xdr:row>80</xdr:row>
      <xdr:rowOff>57150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600325" y="19592925"/>
          <a:ext cx="19431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37</xdr:row>
      <xdr:rowOff>142875</xdr:rowOff>
    </xdr:from>
    <xdr:to>
      <xdr:col>4</xdr:col>
      <xdr:colOff>19050</xdr:colOff>
      <xdr:row>40</xdr:row>
      <xdr:rowOff>257175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390775" y="10363200"/>
          <a:ext cx="1933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19050</xdr:rowOff>
    </xdr:from>
    <xdr:to>
      <xdr:col>7</xdr:col>
      <xdr:colOff>0</xdr:colOff>
      <xdr:row>45</xdr:row>
      <xdr:rowOff>209550</xdr:rowOff>
    </xdr:to>
    <xdr:pic>
      <xdr:nvPicPr>
        <xdr:cNvPr id="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89672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1</xdr:row>
      <xdr:rowOff>76200</xdr:rowOff>
    </xdr:from>
    <xdr:to>
      <xdr:col>7</xdr:col>
      <xdr:colOff>0</xdr:colOff>
      <xdr:row>3</xdr:row>
      <xdr:rowOff>276225</xdr:rowOff>
    </xdr:to>
    <xdr:pic>
      <xdr:nvPicPr>
        <xdr:cNvPr id="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52425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showGridLines="0" view="pageBreakPreview" zoomScale="70" zoomScaleNormal="115" zoomScaleSheetLayoutView="70" zoomScalePageLayoutView="0" workbookViewId="0" topLeftCell="A1">
      <selection activeCell="E18" sqref="E18"/>
    </sheetView>
  </sheetViews>
  <sheetFormatPr defaultColWidth="9.140625" defaultRowHeight="22.5" customHeight="1"/>
  <cols>
    <col min="1" max="3" width="1.7109375" style="7" customWidth="1"/>
    <col min="4" max="4" width="13.7109375" style="7" customWidth="1"/>
    <col min="5" max="5" width="12.7109375" style="7" customWidth="1"/>
    <col min="6" max="6" width="16.140625" style="7" customWidth="1"/>
    <col min="7" max="7" width="8.7109375" style="45" customWidth="1"/>
    <col min="8" max="8" width="0.85546875" style="24" customWidth="1"/>
    <col min="9" max="9" width="15.421875" style="3" customWidth="1"/>
    <col min="10" max="10" width="0.85546875" style="7" customWidth="1"/>
    <col min="11" max="11" width="15.421875" style="33" customWidth="1"/>
    <col min="12" max="12" width="0.85546875" style="7" customWidth="1"/>
    <col min="13" max="13" width="15.421875" style="3" customWidth="1"/>
    <col min="14" max="14" width="0.85546875" style="7" customWidth="1"/>
    <col min="15" max="15" width="15.421875" style="7" customWidth="1"/>
    <col min="16" max="16384" width="9.140625" style="7" customWidth="1"/>
  </cols>
  <sheetData>
    <row r="1" spans="1:11" ht="21.75" customHeight="1">
      <c r="A1" s="10" t="s">
        <v>109</v>
      </c>
      <c r="B1" s="14"/>
      <c r="C1" s="14"/>
      <c r="D1" s="14"/>
      <c r="E1" s="14"/>
      <c r="F1" s="14"/>
      <c r="G1" s="62"/>
      <c r="H1" s="36"/>
      <c r="I1" s="97"/>
      <c r="K1" s="35"/>
    </row>
    <row r="2" spans="1:11" ht="21.75" customHeight="1">
      <c r="A2" s="15" t="s">
        <v>36</v>
      </c>
      <c r="B2" s="37"/>
      <c r="C2" s="37"/>
      <c r="D2" s="37"/>
      <c r="E2" s="37"/>
      <c r="F2" s="37"/>
      <c r="G2" s="62"/>
      <c r="H2" s="37"/>
      <c r="I2" s="97"/>
      <c r="K2" s="35"/>
    </row>
    <row r="3" spans="1:11" ht="21.75" customHeight="1">
      <c r="A3" s="15" t="s">
        <v>169</v>
      </c>
      <c r="B3" s="37"/>
      <c r="C3" s="37"/>
      <c r="D3" s="37"/>
      <c r="E3" s="37"/>
      <c r="F3" s="37"/>
      <c r="G3" s="62"/>
      <c r="H3" s="37"/>
      <c r="I3" s="97"/>
      <c r="K3" s="35"/>
    </row>
    <row r="4" spans="2:15" ht="21.75" customHeight="1">
      <c r="B4" s="38"/>
      <c r="C4" s="38"/>
      <c r="D4" s="38"/>
      <c r="E4" s="38"/>
      <c r="F4" s="38"/>
      <c r="H4" s="38"/>
      <c r="I4" s="98"/>
      <c r="K4" s="39"/>
      <c r="O4" s="39" t="s">
        <v>53</v>
      </c>
    </row>
    <row r="5" spans="2:15" ht="21.75" customHeight="1">
      <c r="B5" s="38"/>
      <c r="C5" s="38"/>
      <c r="D5" s="38"/>
      <c r="E5" s="38"/>
      <c r="F5" s="38"/>
      <c r="H5" s="38"/>
      <c r="I5" s="180" t="s">
        <v>99</v>
      </c>
      <c r="J5" s="180"/>
      <c r="K5" s="180"/>
      <c r="M5" s="179" t="s">
        <v>100</v>
      </c>
      <c r="N5" s="179"/>
      <c r="O5" s="179"/>
    </row>
    <row r="6" spans="2:15" ht="21.75" customHeight="1">
      <c r="B6" s="38"/>
      <c r="C6" s="38"/>
      <c r="D6" s="38"/>
      <c r="E6" s="38"/>
      <c r="F6" s="38"/>
      <c r="G6" s="63" t="s">
        <v>13</v>
      </c>
      <c r="H6" s="64"/>
      <c r="I6" s="99" t="s">
        <v>170</v>
      </c>
      <c r="J6" s="43"/>
      <c r="K6" s="42" t="s">
        <v>174</v>
      </c>
      <c r="M6" s="99" t="s">
        <v>170</v>
      </c>
      <c r="N6" s="43"/>
      <c r="O6" s="42" t="s">
        <v>174</v>
      </c>
    </row>
    <row r="7" spans="2:15" ht="21.75" customHeight="1">
      <c r="B7" s="38"/>
      <c r="C7" s="38"/>
      <c r="D7" s="38"/>
      <c r="E7" s="38"/>
      <c r="F7" s="38"/>
      <c r="G7" s="44"/>
      <c r="H7" s="64"/>
      <c r="I7" s="100" t="s">
        <v>84</v>
      </c>
      <c r="K7" s="44" t="s">
        <v>85</v>
      </c>
      <c r="M7" s="100" t="s">
        <v>84</v>
      </c>
      <c r="N7" s="44"/>
      <c r="O7" s="44" t="s">
        <v>85</v>
      </c>
    </row>
    <row r="8" spans="2:15" ht="21.75" customHeight="1">
      <c r="B8" s="38"/>
      <c r="C8" s="38"/>
      <c r="D8" s="38"/>
      <c r="E8" s="38"/>
      <c r="F8" s="38"/>
      <c r="G8" s="44"/>
      <c r="H8" s="64"/>
      <c r="I8" s="100" t="s">
        <v>86</v>
      </c>
      <c r="K8" s="44"/>
      <c r="M8" s="100" t="s">
        <v>86</v>
      </c>
      <c r="N8" s="44"/>
      <c r="O8" s="44"/>
    </row>
    <row r="9" spans="1:11" ht="21.75" customHeight="1">
      <c r="A9" s="65" t="s">
        <v>8</v>
      </c>
      <c r="F9" s="66"/>
      <c r="G9" s="67"/>
      <c r="H9" s="68"/>
      <c r="I9" s="100"/>
      <c r="K9" s="69"/>
    </row>
    <row r="10" spans="1:8" ht="21.75" customHeight="1">
      <c r="A10" s="23" t="s">
        <v>0</v>
      </c>
      <c r="E10" s="70"/>
      <c r="F10" s="70"/>
      <c r="H10" s="46"/>
    </row>
    <row r="11" spans="1:15" ht="21.75" customHeight="1">
      <c r="A11" s="7" t="s">
        <v>28</v>
      </c>
      <c r="E11" s="70"/>
      <c r="F11" s="70"/>
      <c r="H11" s="147"/>
      <c r="I11" s="5">
        <v>152222</v>
      </c>
      <c r="J11" s="128"/>
      <c r="K11" s="152">
        <v>70643</v>
      </c>
      <c r="L11" s="153"/>
      <c r="M11" s="152">
        <v>144210</v>
      </c>
      <c r="N11" s="154"/>
      <c r="O11" s="152">
        <v>61683</v>
      </c>
    </row>
    <row r="12" spans="1:15" ht="21.75" customHeight="1">
      <c r="A12" s="149" t="s">
        <v>165</v>
      </c>
      <c r="B12" s="149"/>
      <c r="C12" s="149"/>
      <c r="D12" s="149"/>
      <c r="E12" s="147"/>
      <c r="F12" s="70"/>
      <c r="G12" s="45" t="s">
        <v>126</v>
      </c>
      <c r="H12" s="147"/>
      <c r="I12" s="5">
        <v>3658</v>
      </c>
      <c r="J12" s="128"/>
      <c r="K12" s="152">
        <v>3785</v>
      </c>
      <c r="L12" s="153"/>
      <c r="M12" s="152">
        <v>3070</v>
      </c>
      <c r="N12" s="154"/>
      <c r="O12" s="152">
        <v>2422</v>
      </c>
    </row>
    <row r="13" spans="1:15" ht="21.75" customHeight="1">
      <c r="A13" s="149" t="s">
        <v>159</v>
      </c>
      <c r="E13" s="70"/>
      <c r="F13" s="70"/>
      <c r="G13" s="45" t="s">
        <v>90</v>
      </c>
      <c r="H13" s="147"/>
      <c r="I13" s="5">
        <v>28801</v>
      </c>
      <c r="J13" s="128"/>
      <c r="K13" s="152">
        <v>26346</v>
      </c>
      <c r="L13" s="153"/>
      <c r="M13" s="152">
        <v>0</v>
      </c>
      <c r="N13" s="154"/>
      <c r="O13" s="152">
        <v>0</v>
      </c>
    </row>
    <row r="14" spans="1:15" ht="21.75" customHeight="1">
      <c r="A14" s="7" t="s">
        <v>103</v>
      </c>
      <c r="E14" s="70"/>
      <c r="F14" s="70"/>
      <c r="H14" s="147"/>
      <c r="I14" s="5"/>
      <c r="J14" s="149"/>
      <c r="K14" s="155"/>
      <c r="L14" s="153"/>
      <c r="M14" s="155"/>
      <c r="N14" s="156"/>
      <c r="O14" s="155"/>
    </row>
    <row r="15" spans="2:15" ht="21.75" customHeight="1">
      <c r="B15" s="7" t="s">
        <v>101</v>
      </c>
      <c r="E15" s="70"/>
      <c r="F15" s="70"/>
      <c r="G15" s="107">
        <v>5</v>
      </c>
      <c r="H15" s="147"/>
      <c r="I15" s="115">
        <v>372927</v>
      </c>
      <c r="J15" s="128"/>
      <c r="K15" s="152">
        <v>454078</v>
      </c>
      <c r="L15" s="157"/>
      <c r="M15" s="152">
        <v>372927</v>
      </c>
      <c r="N15" s="154"/>
      <c r="O15" s="152">
        <v>454078</v>
      </c>
    </row>
    <row r="16" spans="1:15" ht="21.75" customHeight="1">
      <c r="A16" s="7" t="s">
        <v>104</v>
      </c>
      <c r="E16" s="70"/>
      <c r="F16" s="70"/>
      <c r="G16" s="107"/>
      <c r="H16" s="147"/>
      <c r="I16" s="5"/>
      <c r="J16" s="149"/>
      <c r="K16" s="152"/>
      <c r="L16" s="157"/>
      <c r="M16" s="152"/>
      <c r="N16" s="154"/>
      <c r="O16" s="152"/>
    </row>
    <row r="17" spans="2:15" ht="21.75" customHeight="1">
      <c r="B17" s="7" t="s">
        <v>101</v>
      </c>
      <c r="E17" s="70"/>
      <c r="F17" s="70"/>
      <c r="G17" s="107">
        <v>6</v>
      </c>
      <c r="H17" s="147"/>
      <c r="I17" s="115">
        <v>521764</v>
      </c>
      <c r="J17" s="128"/>
      <c r="K17" s="152">
        <v>696968</v>
      </c>
      <c r="L17" s="157"/>
      <c r="M17" s="152">
        <v>521764</v>
      </c>
      <c r="N17" s="154"/>
      <c r="O17" s="152">
        <v>696968</v>
      </c>
    </row>
    <row r="18" spans="1:15" ht="21.75" customHeight="1">
      <c r="A18" s="7" t="s">
        <v>105</v>
      </c>
      <c r="E18" s="70"/>
      <c r="F18" s="70"/>
      <c r="G18" s="107"/>
      <c r="H18" s="147"/>
      <c r="I18" s="5"/>
      <c r="J18" s="149"/>
      <c r="K18" s="152"/>
      <c r="L18" s="157"/>
      <c r="M18" s="152"/>
      <c r="N18" s="154"/>
      <c r="O18" s="152"/>
    </row>
    <row r="19" spans="2:15" ht="21.75" customHeight="1">
      <c r="B19" s="7" t="s">
        <v>101</v>
      </c>
      <c r="E19" s="70"/>
      <c r="F19" s="70"/>
      <c r="G19" s="107">
        <v>7</v>
      </c>
      <c r="H19" s="147"/>
      <c r="I19" s="115">
        <v>46479</v>
      </c>
      <c r="J19" s="128"/>
      <c r="K19" s="152">
        <v>48229</v>
      </c>
      <c r="L19" s="157"/>
      <c r="M19" s="152">
        <v>46479</v>
      </c>
      <c r="N19" s="154"/>
      <c r="O19" s="152">
        <v>48229</v>
      </c>
    </row>
    <row r="20" spans="1:15" ht="21.75" customHeight="1">
      <c r="A20" s="7" t="s">
        <v>106</v>
      </c>
      <c r="E20" s="70"/>
      <c r="F20" s="70"/>
      <c r="G20" s="107"/>
      <c r="H20" s="147"/>
      <c r="I20" s="5"/>
      <c r="J20" s="149"/>
      <c r="K20" s="115"/>
      <c r="L20" s="129"/>
      <c r="M20" s="5"/>
      <c r="N20" s="158"/>
      <c r="O20" s="115"/>
    </row>
    <row r="21" spans="2:15" ht="21.75" customHeight="1">
      <c r="B21" s="7" t="s">
        <v>101</v>
      </c>
      <c r="E21" s="70"/>
      <c r="F21" s="70"/>
      <c r="G21" s="107">
        <v>8</v>
      </c>
      <c r="H21" s="147"/>
      <c r="I21" s="115">
        <v>52216</v>
      </c>
      <c r="J21" s="128"/>
      <c r="K21" s="152">
        <v>46937</v>
      </c>
      <c r="L21" s="157"/>
      <c r="M21" s="152">
        <v>52216</v>
      </c>
      <c r="N21" s="154"/>
      <c r="O21" s="152">
        <v>46937</v>
      </c>
    </row>
    <row r="22" spans="1:15" ht="21.75" customHeight="1">
      <c r="A22" s="149" t="s">
        <v>160</v>
      </c>
      <c r="E22" s="70"/>
      <c r="F22" s="70"/>
      <c r="G22" s="107">
        <v>10</v>
      </c>
      <c r="H22" s="147"/>
      <c r="I22" s="115">
        <v>60032</v>
      </c>
      <c r="J22" s="128"/>
      <c r="K22" s="115">
        <v>0</v>
      </c>
      <c r="L22" s="129"/>
      <c r="M22" s="5">
        <v>60032</v>
      </c>
      <c r="N22" s="158"/>
      <c r="O22" s="115">
        <v>0</v>
      </c>
    </row>
    <row r="23" spans="1:15" ht="21.75" customHeight="1">
      <c r="A23" s="7" t="s">
        <v>24</v>
      </c>
      <c r="E23" s="70"/>
      <c r="F23" s="70"/>
      <c r="G23" s="107"/>
      <c r="H23" s="147"/>
      <c r="I23" s="5">
        <v>5790</v>
      </c>
      <c r="J23" s="128"/>
      <c r="K23" s="152">
        <v>3272</v>
      </c>
      <c r="L23" s="157"/>
      <c r="M23" s="152">
        <v>4303</v>
      </c>
      <c r="N23" s="154"/>
      <c r="O23" s="152">
        <v>2878</v>
      </c>
    </row>
    <row r="24" spans="1:15" ht="21.75" customHeight="1">
      <c r="A24" s="23" t="s">
        <v>1</v>
      </c>
      <c r="E24" s="70"/>
      <c r="F24" s="70"/>
      <c r="H24" s="46"/>
      <c r="I24" s="117">
        <f>SUM(I11:I23)</f>
        <v>1243889</v>
      </c>
      <c r="J24" s="87"/>
      <c r="K24" s="117">
        <f>SUM(K11:K23)</f>
        <v>1350258</v>
      </c>
      <c r="L24" s="87"/>
      <c r="M24" s="117">
        <f>SUM(M11:M23)</f>
        <v>1205001</v>
      </c>
      <c r="O24" s="117">
        <f>SUM(O11:O23)</f>
        <v>1313195</v>
      </c>
    </row>
    <row r="25" spans="1:15" ht="21.75" customHeight="1">
      <c r="A25" s="23" t="s">
        <v>11</v>
      </c>
      <c r="E25" s="70"/>
      <c r="F25" s="70"/>
      <c r="H25" s="46"/>
      <c r="I25" s="88"/>
      <c r="J25" s="87"/>
      <c r="K25" s="88"/>
      <c r="L25" s="87"/>
      <c r="M25" s="88"/>
      <c r="O25" s="5"/>
    </row>
    <row r="26" spans="1:18" ht="21.75" customHeight="1">
      <c r="A26" s="7" t="s">
        <v>33</v>
      </c>
      <c r="E26" s="70"/>
      <c r="F26" s="70"/>
      <c r="G26" s="45" t="s">
        <v>161</v>
      </c>
      <c r="H26" s="147"/>
      <c r="I26" s="5">
        <v>55564</v>
      </c>
      <c r="J26" s="128"/>
      <c r="K26" s="152">
        <v>58344</v>
      </c>
      <c r="L26" s="153"/>
      <c r="M26" s="152">
        <v>55564</v>
      </c>
      <c r="N26" s="154"/>
      <c r="O26" s="152">
        <v>58344</v>
      </c>
      <c r="R26" s="123"/>
    </row>
    <row r="27" spans="1:15" ht="21.75" customHeight="1">
      <c r="A27" s="7" t="s">
        <v>108</v>
      </c>
      <c r="E27" s="70"/>
      <c r="F27" s="70"/>
      <c r="H27" s="147"/>
      <c r="I27" s="5"/>
      <c r="J27" s="149"/>
      <c r="K27" s="155"/>
      <c r="L27" s="153"/>
      <c r="M27" s="155"/>
      <c r="N27" s="156"/>
      <c r="O27" s="155"/>
    </row>
    <row r="28" spans="2:15" ht="21.75" customHeight="1">
      <c r="B28" s="7" t="s">
        <v>101</v>
      </c>
      <c r="E28" s="70"/>
      <c r="F28" s="70"/>
      <c r="G28" s="45" t="s">
        <v>91</v>
      </c>
      <c r="H28" s="147"/>
      <c r="I28" s="144">
        <v>499007</v>
      </c>
      <c r="J28" s="128"/>
      <c r="K28" s="152">
        <v>474743</v>
      </c>
      <c r="L28" s="153"/>
      <c r="M28" s="152">
        <v>499007</v>
      </c>
      <c r="N28" s="154"/>
      <c r="O28" s="152">
        <v>474743</v>
      </c>
    </row>
    <row r="29" spans="1:15" ht="21.75" customHeight="1">
      <c r="A29" s="84" t="s">
        <v>113</v>
      </c>
      <c r="E29" s="70"/>
      <c r="F29" s="70"/>
      <c r="H29" s="147"/>
      <c r="I29" s="5"/>
      <c r="J29" s="149"/>
      <c r="K29" s="144"/>
      <c r="L29" s="153"/>
      <c r="M29" s="144"/>
      <c r="N29" s="154"/>
      <c r="O29" s="144"/>
    </row>
    <row r="30" spans="1:15" ht="21.75" customHeight="1">
      <c r="A30" s="84"/>
      <c r="B30" s="84" t="s">
        <v>101</v>
      </c>
      <c r="E30" s="70"/>
      <c r="F30" s="70"/>
      <c r="G30" s="45" t="s">
        <v>162</v>
      </c>
      <c r="H30" s="147"/>
      <c r="I30" s="144">
        <v>72932</v>
      </c>
      <c r="J30" s="128"/>
      <c r="K30" s="152">
        <v>63953</v>
      </c>
      <c r="L30" s="157"/>
      <c r="M30" s="152">
        <v>72932</v>
      </c>
      <c r="N30" s="154"/>
      <c r="O30" s="152">
        <v>63953</v>
      </c>
    </row>
    <row r="31" spans="1:15" ht="21.75" customHeight="1">
      <c r="A31" s="7" t="s">
        <v>107</v>
      </c>
      <c r="E31" s="70"/>
      <c r="F31" s="70"/>
      <c r="H31" s="147"/>
      <c r="I31" s="5"/>
      <c r="J31" s="149"/>
      <c r="K31" s="145"/>
      <c r="L31" s="157"/>
      <c r="M31" s="145"/>
      <c r="N31" s="154"/>
      <c r="O31" s="145"/>
    </row>
    <row r="32" spans="2:15" ht="21.75" customHeight="1">
      <c r="B32" s="7" t="s">
        <v>101</v>
      </c>
      <c r="E32" s="70"/>
      <c r="F32" s="70"/>
      <c r="G32" s="107">
        <v>7</v>
      </c>
      <c r="H32" s="147"/>
      <c r="I32" s="144">
        <v>26652</v>
      </c>
      <c r="J32" s="128"/>
      <c r="K32" s="152">
        <v>31781</v>
      </c>
      <c r="L32" s="157"/>
      <c r="M32" s="152">
        <v>26652</v>
      </c>
      <c r="N32" s="154"/>
      <c r="O32" s="152">
        <v>31781</v>
      </c>
    </row>
    <row r="33" spans="1:15" ht="21.75" customHeight="1">
      <c r="A33" s="7" t="s">
        <v>102</v>
      </c>
      <c r="E33" s="70"/>
      <c r="F33" s="70"/>
      <c r="G33" s="107"/>
      <c r="H33" s="147"/>
      <c r="I33" s="5"/>
      <c r="J33" s="149"/>
      <c r="K33" s="144"/>
      <c r="L33" s="157"/>
      <c r="M33" s="144"/>
      <c r="N33" s="154"/>
      <c r="O33" s="144"/>
    </row>
    <row r="34" spans="2:15" ht="21.75" customHeight="1">
      <c r="B34" s="7" t="s">
        <v>101</v>
      </c>
      <c r="E34" s="70"/>
      <c r="F34" s="70"/>
      <c r="G34" s="107">
        <v>8</v>
      </c>
      <c r="H34" s="147"/>
      <c r="I34" s="144">
        <v>5021</v>
      </c>
      <c r="J34" s="128"/>
      <c r="K34" s="152">
        <v>2577</v>
      </c>
      <c r="L34" s="157"/>
      <c r="M34" s="152">
        <v>5021</v>
      </c>
      <c r="N34" s="154"/>
      <c r="O34" s="152">
        <v>2577</v>
      </c>
    </row>
    <row r="35" spans="1:15" ht="21.75" customHeight="1">
      <c r="A35" s="7" t="s">
        <v>110</v>
      </c>
      <c r="E35" s="70"/>
      <c r="F35" s="70"/>
      <c r="G35" s="107">
        <v>12</v>
      </c>
      <c r="H35" s="147"/>
      <c r="I35" s="5">
        <v>0</v>
      </c>
      <c r="J35" s="128"/>
      <c r="K35" s="152">
        <v>0</v>
      </c>
      <c r="L35" s="157"/>
      <c r="M35" s="152">
        <v>20000</v>
      </c>
      <c r="N35" s="154"/>
      <c r="O35" s="152">
        <v>20000</v>
      </c>
    </row>
    <row r="36" spans="1:15" ht="21.75" customHeight="1">
      <c r="A36" s="7" t="s">
        <v>81</v>
      </c>
      <c r="E36" s="70"/>
      <c r="F36" s="70"/>
      <c r="G36" s="107"/>
      <c r="H36" s="147"/>
      <c r="I36" s="5">
        <v>3503</v>
      </c>
      <c r="J36" s="128"/>
      <c r="K36" s="152">
        <v>3503</v>
      </c>
      <c r="L36" s="157"/>
      <c r="M36" s="152">
        <v>3503</v>
      </c>
      <c r="N36" s="154"/>
      <c r="O36" s="152">
        <v>3503</v>
      </c>
    </row>
    <row r="37" spans="1:15" ht="21.75" customHeight="1">
      <c r="A37" s="7" t="s">
        <v>39</v>
      </c>
      <c r="E37" s="70"/>
      <c r="F37" s="70"/>
      <c r="G37" s="107"/>
      <c r="H37" s="147"/>
      <c r="I37" s="5">
        <v>12297</v>
      </c>
      <c r="J37" s="128"/>
      <c r="K37" s="152">
        <v>7791</v>
      </c>
      <c r="L37" s="157"/>
      <c r="M37" s="152">
        <v>11987</v>
      </c>
      <c r="N37" s="154"/>
      <c r="O37" s="152">
        <v>7450</v>
      </c>
    </row>
    <row r="38" spans="1:15" ht="21.75" customHeight="1">
      <c r="A38" s="7" t="s">
        <v>124</v>
      </c>
      <c r="E38" s="70"/>
      <c r="F38" s="70"/>
      <c r="G38" s="107"/>
      <c r="H38" s="147"/>
      <c r="I38" s="5">
        <v>10444</v>
      </c>
      <c r="J38" s="128"/>
      <c r="K38" s="152">
        <v>16443</v>
      </c>
      <c r="L38" s="157"/>
      <c r="M38" s="152">
        <v>8844</v>
      </c>
      <c r="N38" s="154"/>
      <c r="O38" s="152">
        <v>14771</v>
      </c>
    </row>
    <row r="39" spans="1:15" ht="21.75" customHeight="1">
      <c r="A39" s="7" t="s">
        <v>40</v>
      </c>
      <c r="E39" s="70"/>
      <c r="F39" s="70"/>
      <c r="G39" s="107"/>
      <c r="H39" s="147"/>
      <c r="I39" s="5">
        <v>38792</v>
      </c>
      <c r="J39" s="128"/>
      <c r="K39" s="152">
        <v>38849</v>
      </c>
      <c r="L39" s="157"/>
      <c r="M39" s="152">
        <v>31813</v>
      </c>
      <c r="N39" s="154"/>
      <c r="O39" s="152">
        <v>32090</v>
      </c>
    </row>
    <row r="40" spans="1:15" ht="21.75" customHeight="1">
      <c r="A40" s="7" t="s">
        <v>67</v>
      </c>
      <c r="E40" s="70"/>
      <c r="F40" s="70"/>
      <c r="G40" s="107"/>
      <c r="H40" s="147"/>
      <c r="I40" s="52">
        <v>115321</v>
      </c>
      <c r="J40" s="128"/>
      <c r="K40" s="159">
        <v>108879</v>
      </c>
      <c r="L40" s="157"/>
      <c r="M40" s="159">
        <v>112685</v>
      </c>
      <c r="N40" s="154"/>
      <c r="O40" s="159">
        <v>106860</v>
      </c>
    </row>
    <row r="41" spans="1:15" ht="21.75" customHeight="1">
      <c r="A41" s="23" t="s">
        <v>12</v>
      </c>
      <c r="E41" s="70"/>
      <c r="F41" s="70" t="s">
        <v>23</v>
      </c>
      <c r="H41" s="46"/>
      <c r="I41" s="116">
        <f>SUM(I26:I40)</f>
        <v>839533</v>
      </c>
      <c r="K41" s="116">
        <f>SUM(K26:K40)</f>
        <v>806863</v>
      </c>
      <c r="M41" s="116">
        <f>SUM(M26:M40)</f>
        <v>848008</v>
      </c>
      <c r="O41" s="116">
        <f>SUM(O26:O40)</f>
        <v>816072</v>
      </c>
    </row>
    <row r="42" spans="1:15" ht="21.75" customHeight="1" thickBot="1">
      <c r="A42" s="23" t="s">
        <v>2</v>
      </c>
      <c r="E42" s="70"/>
      <c r="F42" s="70"/>
      <c r="H42" s="46"/>
      <c r="I42" s="103">
        <f>I24+I41</f>
        <v>2083422</v>
      </c>
      <c r="K42" s="103">
        <f>K24+K41</f>
        <v>2157121</v>
      </c>
      <c r="M42" s="103">
        <f>M24+M41</f>
        <v>2053009</v>
      </c>
      <c r="O42" s="103">
        <f>O24+O41</f>
        <v>2129267</v>
      </c>
    </row>
    <row r="43" spans="4:8" ht="6.75" customHeight="1" thickTop="1">
      <c r="D43" s="31"/>
      <c r="G43" s="71"/>
      <c r="H43" s="72"/>
    </row>
    <row r="44" spans="1:8" ht="21.75" customHeight="1">
      <c r="A44" s="7" t="s">
        <v>22</v>
      </c>
      <c r="D44" s="31"/>
      <c r="G44" s="73"/>
      <c r="H44" s="34"/>
    </row>
    <row r="45" spans="1:11" ht="24" customHeight="1">
      <c r="A45" s="10" t="s">
        <v>109</v>
      </c>
      <c r="B45" s="14"/>
      <c r="C45" s="14"/>
      <c r="D45" s="14"/>
      <c r="E45" s="14"/>
      <c r="F45" s="14"/>
      <c r="G45" s="62"/>
      <c r="H45" s="36"/>
      <c r="I45" s="97"/>
      <c r="K45" s="35"/>
    </row>
    <row r="46" spans="1:11" ht="24" customHeight="1">
      <c r="A46" s="15" t="s">
        <v>37</v>
      </c>
      <c r="B46" s="37"/>
      <c r="C46" s="37"/>
      <c r="D46" s="37"/>
      <c r="E46" s="37"/>
      <c r="F46" s="37"/>
      <c r="G46" s="62"/>
      <c r="H46" s="37"/>
      <c r="I46" s="97"/>
      <c r="K46" s="35"/>
    </row>
    <row r="47" spans="1:11" ht="24" customHeight="1">
      <c r="A47" s="15" t="s">
        <v>169</v>
      </c>
      <c r="B47" s="37"/>
      <c r="C47" s="37"/>
      <c r="D47" s="37"/>
      <c r="E47" s="37"/>
      <c r="F47" s="37"/>
      <c r="G47" s="62"/>
      <c r="H47" s="37"/>
      <c r="I47" s="97"/>
      <c r="K47" s="35"/>
    </row>
    <row r="48" spans="2:15" ht="24" customHeight="1">
      <c r="B48" s="38"/>
      <c r="C48" s="38"/>
      <c r="D48" s="38"/>
      <c r="E48" s="38"/>
      <c r="F48" s="38"/>
      <c r="H48" s="38"/>
      <c r="I48" s="98"/>
      <c r="K48" s="39"/>
      <c r="O48" s="39" t="s">
        <v>53</v>
      </c>
    </row>
    <row r="49" spans="2:15" ht="22.5" customHeight="1">
      <c r="B49" s="38"/>
      <c r="C49" s="38"/>
      <c r="D49" s="38"/>
      <c r="E49" s="38"/>
      <c r="F49" s="38"/>
      <c r="H49" s="38"/>
      <c r="I49" s="180" t="s">
        <v>99</v>
      </c>
      <c r="J49" s="180"/>
      <c r="K49" s="180"/>
      <c r="M49" s="179" t="s">
        <v>100</v>
      </c>
      <c r="N49" s="179"/>
      <c r="O49" s="179"/>
    </row>
    <row r="50" spans="2:15" ht="24" customHeight="1">
      <c r="B50" s="38"/>
      <c r="C50" s="38"/>
      <c r="D50" s="38"/>
      <c r="E50" s="38"/>
      <c r="F50" s="38"/>
      <c r="G50" s="63" t="s">
        <v>13</v>
      </c>
      <c r="H50" s="64"/>
      <c r="I50" s="99" t="s">
        <v>170</v>
      </c>
      <c r="K50" s="42" t="s">
        <v>174</v>
      </c>
      <c r="M50" s="99" t="s">
        <v>170</v>
      </c>
      <c r="N50" s="43"/>
      <c r="O50" s="42" t="s">
        <v>174</v>
      </c>
    </row>
    <row r="51" spans="2:15" ht="24" customHeight="1">
      <c r="B51" s="38"/>
      <c r="C51" s="38"/>
      <c r="D51" s="38"/>
      <c r="E51" s="38"/>
      <c r="F51" s="38"/>
      <c r="G51" s="44"/>
      <c r="H51" s="64"/>
      <c r="I51" s="100" t="s">
        <v>84</v>
      </c>
      <c r="K51" s="44" t="s">
        <v>85</v>
      </c>
      <c r="M51" s="100" t="s">
        <v>84</v>
      </c>
      <c r="N51" s="44"/>
      <c r="O51" s="44" t="s">
        <v>85</v>
      </c>
    </row>
    <row r="52" spans="2:15" ht="24" customHeight="1">
      <c r="B52" s="38"/>
      <c r="C52" s="38"/>
      <c r="D52" s="38"/>
      <c r="E52" s="38"/>
      <c r="F52" s="38"/>
      <c r="G52" s="44"/>
      <c r="H52" s="64"/>
      <c r="I52" s="100" t="s">
        <v>86</v>
      </c>
      <c r="K52" s="44"/>
      <c r="M52" s="100" t="s">
        <v>86</v>
      </c>
      <c r="N52" s="44"/>
      <c r="O52" s="44"/>
    </row>
    <row r="53" spans="1:11" ht="24" customHeight="1">
      <c r="A53" s="65" t="s">
        <v>17</v>
      </c>
      <c r="D53" s="17"/>
      <c r="E53" s="17"/>
      <c r="F53" s="17"/>
      <c r="H53" s="17"/>
      <c r="I53" s="101"/>
      <c r="K53" s="74"/>
    </row>
    <row r="54" spans="1:8" ht="24" customHeight="1">
      <c r="A54" s="23" t="s">
        <v>3</v>
      </c>
      <c r="E54" s="70"/>
      <c r="F54" s="70"/>
      <c r="H54" s="46"/>
    </row>
    <row r="55" spans="1:15" ht="24" customHeight="1">
      <c r="A55" s="7" t="s">
        <v>177</v>
      </c>
      <c r="E55" s="70"/>
      <c r="F55" s="70"/>
      <c r="G55" s="45" t="s">
        <v>157</v>
      </c>
      <c r="H55" s="147"/>
      <c r="I55" s="5">
        <v>0</v>
      </c>
      <c r="J55" s="128"/>
      <c r="K55" s="152">
        <v>320000</v>
      </c>
      <c r="L55" s="153"/>
      <c r="M55" s="152">
        <v>0</v>
      </c>
      <c r="N55" s="154"/>
      <c r="O55" s="152">
        <v>320000</v>
      </c>
    </row>
    <row r="56" spans="1:15" ht="24" customHeight="1">
      <c r="A56" s="7" t="s">
        <v>38</v>
      </c>
      <c r="E56" s="70"/>
      <c r="F56" s="70"/>
      <c r="H56" s="147"/>
      <c r="I56" s="5">
        <v>7978</v>
      </c>
      <c r="J56" s="128"/>
      <c r="K56" s="152">
        <v>9163</v>
      </c>
      <c r="L56" s="153"/>
      <c r="M56" s="152">
        <v>2441</v>
      </c>
      <c r="N56" s="154"/>
      <c r="O56" s="152">
        <v>2640</v>
      </c>
    </row>
    <row r="57" spans="1:15" ht="24" customHeight="1">
      <c r="A57" s="7" t="s">
        <v>121</v>
      </c>
      <c r="E57" s="70"/>
      <c r="F57" s="70"/>
      <c r="G57" s="45" t="s">
        <v>152</v>
      </c>
      <c r="H57" s="147"/>
      <c r="I57" s="5">
        <v>0</v>
      </c>
      <c r="J57" s="128"/>
      <c r="K57" s="152">
        <v>0</v>
      </c>
      <c r="L57" s="153"/>
      <c r="M57" s="152">
        <v>13000</v>
      </c>
      <c r="N57" s="154"/>
      <c r="O57" s="152">
        <v>13000</v>
      </c>
    </row>
    <row r="58" spans="1:15" ht="24" customHeight="1">
      <c r="A58" s="7" t="s">
        <v>79</v>
      </c>
      <c r="E58" s="70"/>
      <c r="F58" s="70"/>
      <c r="G58" s="45" t="s">
        <v>197</v>
      </c>
      <c r="H58" s="147"/>
      <c r="I58" s="5">
        <v>782999</v>
      </c>
      <c r="J58" s="128"/>
      <c r="K58" s="152">
        <v>391399</v>
      </c>
      <c r="L58" s="153"/>
      <c r="M58" s="152">
        <v>782999</v>
      </c>
      <c r="N58" s="154"/>
      <c r="O58" s="152">
        <v>391399</v>
      </c>
    </row>
    <row r="59" spans="1:15" ht="24" customHeight="1">
      <c r="A59" s="84" t="s">
        <v>132</v>
      </c>
      <c r="B59" s="84"/>
      <c r="E59" s="70"/>
      <c r="F59" s="70"/>
      <c r="H59" s="147"/>
      <c r="I59" s="5"/>
      <c r="J59" s="149"/>
      <c r="K59" s="160"/>
      <c r="L59" s="153"/>
      <c r="M59" s="160"/>
      <c r="N59" s="154"/>
      <c r="O59" s="160"/>
    </row>
    <row r="60" spans="1:15" ht="24" customHeight="1">
      <c r="A60" s="84"/>
      <c r="B60" s="84" t="s">
        <v>114</v>
      </c>
      <c r="E60" s="70"/>
      <c r="F60" s="70"/>
      <c r="H60" s="147"/>
      <c r="I60" s="5">
        <v>3689</v>
      </c>
      <c r="J60" s="128"/>
      <c r="K60" s="152">
        <v>3717</v>
      </c>
      <c r="L60" s="153"/>
      <c r="M60" s="152">
        <v>3111</v>
      </c>
      <c r="N60" s="154"/>
      <c r="O60" s="152">
        <v>3169</v>
      </c>
    </row>
    <row r="61" spans="1:15" ht="24" customHeight="1">
      <c r="A61" s="7" t="s">
        <v>59</v>
      </c>
      <c r="E61" s="70"/>
      <c r="F61" s="70"/>
      <c r="H61" s="147"/>
      <c r="I61" s="5">
        <v>12910</v>
      </c>
      <c r="J61" s="128"/>
      <c r="K61" s="152">
        <v>8572</v>
      </c>
      <c r="L61" s="153"/>
      <c r="M61" s="152">
        <v>8281</v>
      </c>
      <c r="N61" s="154"/>
      <c r="O61" s="152">
        <v>6309</v>
      </c>
    </row>
    <row r="62" spans="1:15" ht="24" customHeight="1">
      <c r="A62" s="7" t="s">
        <v>136</v>
      </c>
      <c r="E62" s="70"/>
      <c r="F62" s="70"/>
      <c r="G62" s="107">
        <v>16</v>
      </c>
      <c r="H62" s="147"/>
      <c r="I62" s="5">
        <v>69510</v>
      </c>
      <c r="J62" s="128"/>
      <c r="K62" s="152">
        <v>62072</v>
      </c>
      <c r="L62" s="157"/>
      <c r="M62" s="152">
        <v>69326</v>
      </c>
      <c r="N62" s="154"/>
      <c r="O62" s="152">
        <v>61834</v>
      </c>
    </row>
    <row r="63" spans="1:15" ht="24" customHeight="1">
      <c r="A63" s="7" t="s">
        <v>4</v>
      </c>
      <c r="E63" s="70"/>
      <c r="F63" s="70"/>
      <c r="G63" s="107"/>
      <c r="H63" s="147"/>
      <c r="I63" s="5">
        <v>11653</v>
      </c>
      <c r="J63" s="128"/>
      <c r="K63" s="152">
        <v>18091</v>
      </c>
      <c r="L63" s="157"/>
      <c r="M63" s="152">
        <v>9380</v>
      </c>
      <c r="N63" s="154"/>
      <c r="O63" s="152">
        <v>15844</v>
      </c>
    </row>
    <row r="64" spans="1:15" ht="24" customHeight="1">
      <c r="A64" s="23" t="s">
        <v>5</v>
      </c>
      <c r="E64" s="70"/>
      <c r="F64" s="70"/>
      <c r="H64" s="46"/>
      <c r="I64" s="110">
        <f>SUM(I55:I63)</f>
        <v>888739</v>
      </c>
      <c r="J64" s="90"/>
      <c r="K64" s="110">
        <f>SUM(K55:K63)</f>
        <v>813014</v>
      </c>
      <c r="L64" s="90"/>
      <c r="M64" s="110">
        <f>SUM(M55:M63)</f>
        <v>888538</v>
      </c>
      <c r="O64" s="118">
        <f>SUM(O55:O63)</f>
        <v>814195</v>
      </c>
    </row>
    <row r="65" spans="1:15" ht="24" customHeight="1">
      <c r="A65" s="23" t="s">
        <v>30</v>
      </c>
      <c r="E65" s="70"/>
      <c r="F65" s="70"/>
      <c r="H65" s="46"/>
      <c r="I65" s="91"/>
      <c r="J65" s="90"/>
      <c r="K65" s="91"/>
      <c r="L65" s="90"/>
      <c r="M65" s="91"/>
      <c r="O65" s="75"/>
    </row>
    <row r="66" spans="1:15" ht="24" customHeight="1">
      <c r="A66" s="7" t="s">
        <v>78</v>
      </c>
      <c r="E66" s="70"/>
      <c r="F66" s="70"/>
      <c r="G66" s="45" t="s">
        <v>197</v>
      </c>
      <c r="H66" s="147"/>
      <c r="I66" s="5">
        <v>0</v>
      </c>
      <c r="J66" s="128"/>
      <c r="K66" s="152">
        <v>390531</v>
      </c>
      <c r="L66" s="153"/>
      <c r="M66" s="152">
        <v>0</v>
      </c>
      <c r="N66" s="154"/>
      <c r="O66" s="152">
        <v>390531</v>
      </c>
    </row>
    <row r="67" spans="1:15" ht="24" customHeight="1">
      <c r="A67" s="7" t="s">
        <v>133</v>
      </c>
      <c r="E67" s="70"/>
      <c r="F67" s="70"/>
      <c r="H67" s="147"/>
      <c r="I67" s="5"/>
      <c r="J67" s="128"/>
      <c r="K67" s="152"/>
      <c r="L67" s="153"/>
      <c r="M67" s="152"/>
      <c r="N67" s="154"/>
      <c r="O67" s="145"/>
    </row>
    <row r="68" spans="1:15" ht="24" customHeight="1">
      <c r="A68" s="7" t="s">
        <v>98</v>
      </c>
      <c r="E68" s="70"/>
      <c r="F68" s="70"/>
      <c r="H68" s="147"/>
      <c r="I68" s="139">
        <v>6762</v>
      </c>
      <c r="J68" s="128"/>
      <c r="K68" s="152">
        <v>7380</v>
      </c>
      <c r="L68" s="153"/>
      <c r="M68" s="152">
        <v>5615</v>
      </c>
      <c r="N68" s="154"/>
      <c r="O68" s="152">
        <v>6137</v>
      </c>
    </row>
    <row r="69" spans="1:15" ht="24" customHeight="1">
      <c r="A69" s="7" t="s">
        <v>45</v>
      </c>
      <c r="E69" s="70"/>
      <c r="F69" s="70"/>
      <c r="H69" s="147"/>
      <c r="I69" s="5">
        <v>3178</v>
      </c>
      <c r="J69" s="128"/>
      <c r="K69" s="152">
        <v>5804</v>
      </c>
      <c r="L69" s="153"/>
      <c r="M69" s="152">
        <v>2622</v>
      </c>
      <c r="N69" s="154"/>
      <c r="O69" s="152">
        <v>5282</v>
      </c>
    </row>
    <row r="70" spans="1:15" ht="24" customHeight="1">
      <c r="A70" s="161" t="s">
        <v>125</v>
      </c>
      <c r="E70" s="70"/>
      <c r="F70" s="70"/>
      <c r="H70" s="147"/>
      <c r="I70" s="5">
        <v>385</v>
      </c>
      <c r="J70" s="128"/>
      <c r="K70" s="152">
        <v>385</v>
      </c>
      <c r="L70" s="153"/>
      <c r="M70" s="152">
        <v>320</v>
      </c>
      <c r="N70" s="154"/>
      <c r="O70" s="152">
        <v>320</v>
      </c>
    </row>
    <row r="71" spans="1:15" ht="24" customHeight="1">
      <c r="A71" s="161" t="s">
        <v>137</v>
      </c>
      <c r="E71" s="70"/>
      <c r="F71" s="70"/>
      <c r="G71" s="45" t="s">
        <v>64</v>
      </c>
      <c r="H71" s="147"/>
      <c r="I71" s="5">
        <v>0</v>
      </c>
      <c r="J71" s="128"/>
      <c r="K71" s="152">
        <v>410</v>
      </c>
      <c r="L71" s="153"/>
      <c r="M71" s="152">
        <v>0</v>
      </c>
      <c r="N71" s="154"/>
      <c r="O71" s="152">
        <v>410</v>
      </c>
    </row>
    <row r="72" spans="1:15" ht="24" customHeight="1">
      <c r="A72" s="23" t="s">
        <v>29</v>
      </c>
      <c r="E72" s="70"/>
      <c r="F72" s="70"/>
      <c r="H72" s="46"/>
      <c r="I72" s="118">
        <f>SUM(I66:I71)</f>
        <v>10325</v>
      </c>
      <c r="K72" s="118">
        <f>SUM(K66:K71)</f>
        <v>404510</v>
      </c>
      <c r="M72" s="118">
        <f>SUM(M66:N71)</f>
        <v>8557</v>
      </c>
      <c r="O72" s="118">
        <f>SUM(O66:O71)</f>
        <v>402680</v>
      </c>
    </row>
    <row r="73" spans="1:15" ht="24" customHeight="1">
      <c r="A73" s="23" t="s">
        <v>6</v>
      </c>
      <c r="E73" s="70"/>
      <c r="F73" s="70"/>
      <c r="H73" s="46"/>
      <c r="I73" s="118">
        <f>I64+I72</f>
        <v>899064</v>
      </c>
      <c r="K73" s="118">
        <f>K64+K72</f>
        <v>1217524</v>
      </c>
      <c r="M73" s="118">
        <f>M64+M72</f>
        <v>897095</v>
      </c>
      <c r="O73" s="118">
        <f>O64+O72</f>
        <v>1216875</v>
      </c>
    </row>
    <row r="74" spans="4:8" ht="24" customHeight="1">
      <c r="D74" s="31"/>
      <c r="G74" s="71"/>
      <c r="H74" s="72"/>
    </row>
    <row r="75" spans="1:8" ht="24" customHeight="1">
      <c r="A75" s="7" t="s">
        <v>22</v>
      </c>
      <c r="D75" s="31"/>
      <c r="G75" s="73"/>
      <c r="H75" s="34"/>
    </row>
    <row r="76" spans="1:11" ht="24" customHeight="1">
      <c r="A76" s="10" t="s">
        <v>109</v>
      </c>
      <c r="B76" s="14"/>
      <c r="C76" s="14"/>
      <c r="D76" s="14"/>
      <c r="E76" s="14"/>
      <c r="F76" s="14"/>
      <c r="G76" s="62"/>
      <c r="H76" s="36"/>
      <c r="I76" s="97"/>
      <c r="K76" s="35"/>
    </row>
    <row r="77" spans="1:11" ht="24" customHeight="1">
      <c r="A77" s="15" t="s">
        <v>37</v>
      </c>
      <c r="B77" s="37"/>
      <c r="C77" s="37"/>
      <c r="D77" s="37"/>
      <c r="E77" s="37"/>
      <c r="F77" s="37"/>
      <c r="G77" s="62"/>
      <c r="H77" s="37"/>
      <c r="I77" s="97"/>
      <c r="K77" s="35"/>
    </row>
    <row r="78" spans="1:11" ht="24" customHeight="1">
      <c r="A78" s="15" t="s">
        <v>169</v>
      </c>
      <c r="B78" s="37"/>
      <c r="C78" s="37"/>
      <c r="D78" s="37"/>
      <c r="E78" s="37"/>
      <c r="F78" s="37"/>
      <c r="G78" s="62"/>
      <c r="H78" s="37"/>
      <c r="I78" s="97"/>
      <c r="K78" s="35"/>
    </row>
    <row r="79" spans="2:15" ht="24" customHeight="1">
      <c r="B79" s="38"/>
      <c r="C79" s="38"/>
      <c r="D79" s="38"/>
      <c r="E79" s="38"/>
      <c r="F79" s="38"/>
      <c r="H79" s="38"/>
      <c r="I79" s="98"/>
      <c r="K79" s="39"/>
      <c r="O79" s="39" t="s">
        <v>53</v>
      </c>
    </row>
    <row r="80" spans="2:15" ht="22.5" customHeight="1">
      <c r="B80" s="38"/>
      <c r="C80" s="38"/>
      <c r="D80" s="38"/>
      <c r="E80" s="38"/>
      <c r="F80" s="38"/>
      <c r="H80" s="38"/>
      <c r="I80" s="180" t="s">
        <v>99</v>
      </c>
      <c r="J80" s="180"/>
      <c r="K80" s="180"/>
      <c r="M80" s="179" t="s">
        <v>100</v>
      </c>
      <c r="N80" s="179"/>
      <c r="O80" s="179"/>
    </row>
    <row r="81" spans="2:15" ht="22.5" customHeight="1">
      <c r="B81" s="38"/>
      <c r="C81" s="38"/>
      <c r="D81" s="38"/>
      <c r="E81" s="38"/>
      <c r="F81" s="38"/>
      <c r="G81" s="63" t="s">
        <v>13</v>
      </c>
      <c r="H81" s="64"/>
      <c r="I81" s="99" t="s">
        <v>170</v>
      </c>
      <c r="K81" s="42" t="s">
        <v>174</v>
      </c>
      <c r="M81" s="99" t="s">
        <v>170</v>
      </c>
      <c r="N81" s="43"/>
      <c r="O81" s="42" t="s">
        <v>174</v>
      </c>
    </row>
    <row r="82" spans="2:15" ht="22.5" customHeight="1">
      <c r="B82" s="38"/>
      <c r="C82" s="38"/>
      <c r="D82" s="38"/>
      <c r="E82" s="38"/>
      <c r="F82" s="38"/>
      <c r="G82" s="44"/>
      <c r="H82" s="64"/>
      <c r="I82" s="100" t="s">
        <v>84</v>
      </c>
      <c r="K82" s="44" t="s">
        <v>85</v>
      </c>
      <c r="M82" s="100" t="s">
        <v>84</v>
      </c>
      <c r="N82" s="44"/>
      <c r="O82" s="44" t="s">
        <v>85</v>
      </c>
    </row>
    <row r="83" spans="2:15" ht="22.5" customHeight="1">
      <c r="B83" s="38"/>
      <c r="C83" s="38"/>
      <c r="D83" s="38"/>
      <c r="E83" s="38"/>
      <c r="F83" s="38"/>
      <c r="G83" s="44"/>
      <c r="H83" s="64"/>
      <c r="I83" s="100" t="s">
        <v>86</v>
      </c>
      <c r="K83" s="44"/>
      <c r="M83" s="100" t="s">
        <v>86</v>
      </c>
      <c r="N83" s="44"/>
      <c r="O83" s="44"/>
    </row>
    <row r="84" spans="1:11" ht="24" customHeight="1">
      <c r="A84" s="65" t="s">
        <v>41</v>
      </c>
      <c r="D84" s="17"/>
      <c r="E84" s="17"/>
      <c r="F84" s="17"/>
      <c r="H84" s="17"/>
      <c r="I84" s="101"/>
      <c r="K84" s="74"/>
    </row>
    <row r="85" spans="1:11" ht="24" customHeight="1">
      <c r="A85" s="23" t="s">
        <v>18</v>
      </c>
      <c r="E85" s="70"/>
      <c r="F85" s="70"/>
      <c r="H85" s="46"/>
      <c r="I85" s="5"/>
      <c r="K85" s="59"/>
    </row>
    <row r="86" spans="1:11" ht="24" customHeight="1">
      <c r="A86" s="7" t="s">
        <v>14</v>
      </c>
      <c r="E86" s="70"/>
      <c r="F86" s="70"/>
      <c r="H86" s="46"/>
      <c r="I86" s="79"/>
      <c r="K86" s="76"/>
    </row>
    <row r="87" spans="2:11" ht="24" customHeight="1">
      <c r="B87" s="7" t="s">
        <v>93</v>
      </c>
      <c r="E87" s="70"/>
      <c r="F87" s="70"/>
      <c r="H87" s="46"/>
      <c r="I87" s="79"/>
      <c r="K87" s="76"/>
    </row>
    <row r="88" spans="3:15" ht="24" customHeight="1" thickBot="1">
      <c r="C88" s="7" t="s">
        <v>178</v>
      </c>
      <c r="E88" s="70"/>
      <c r="F88" s="70"/>
      <c r="H88" s="46"/>
      <c r="I88" s="77">
        <v>558357.23</v>
      </c>
      <c r="K88" s="77">
        <v>558357.23</v>
      </c>
      <c r="M88" s="77">
        <v>558357.23</v>
      </c>
      <c r="O88" s="77">
        <v>558357.23</v>
      </c>
    </row>
    <row r="89" spans="2:11" ht="24" customHeight="1" thickTop="1">
      <c r="B89" s="7" t="s">
        <v>96</v>
      </c>
      <c r="E89" s="70"/>
      <c r="F89" s="70"/>
      <c r="H89" s="46"/>
      <c r="I89" s="78"/>
      <c r="K89" s="78"/>
    </row>
    <row r="90" spans="3:11" ht="24" customHeight="1">
      <c r="C90" s="7" t="s">
        <v>179</v>
      </c>
      <c r="E90" s="70"/>
      <c r="F90" s="70"/>
      <c r="H90" s="46"/>
      <c r="I90" s="78"/>
      <c r="K90" s="78"/>
    </row>
    <row r="91" spans="3:11" ht="24" customHeight="1">
      <c r="C91" s="7" t="s">
        <v>205</v>
      </c>
      <c r="E91" s="70"/>
      <c r="F91" s="70"/>
      <c r="H91" s="46"/>
      <c r="I91" s="78"/>
      <c r="K91" s="78"/>
    </row>
    <row r="92" spans="3:15" ht="24" customHeight="1">
      <c r="C92" s="7" t="s">
        <v>206</v>
      </c>
      <c r="E92" s="70"/>
      <c r="F92" s="70"/>
      <c r="G92" s="45" t="s">
        <v>80</v>
      </c>
      <c r="H92" s="46"/>
      <c r="I92" s="5">
        <f>'SE-Conso'!C26</f>
        <v>442901</v>
      </c>
      <c r="K92" s="79">
        <f>'SE-Conso'!C18</f>
        <v>221449</v>
      </c>
      <c r="M92" s="5">
        <f>'SE-Separate'!C25</f>
        <v>442901</v>
      </c>
      <c r="O92" s="3">
        <f>'SE-Separate'!C17</f>
        <v>221449</v>
      </c>
    </row>
    <row r="93" spans="1:15" ht="24" customHeight="1">
      <c r="A93" s="7" t="s">
        <v>60</v>
      </c>
      <c r="E93" s="70"/>
      <c r="F93" s="70"/>
      <c r="H93" s="46"/>
      <c r="I93" s="5">
        <f>'SE-Conso'!E26</f>
        <v>89714</v>
      </c>
      <c r="K93" s="5">
        <f>'SE-Conso'!E18</f>
        <v>82318</v>
      </c>
      <c r="M93" s="5">
        <f>'SE-Separate'!E25</f>
        <v>89714</v>
      </c>
      <c r="O93" s="3">
        <f>'SE-Separate'!E17</f>
        <v>82318</v>
      </c>
    </row>
    <row r="94" spans="1:15" ht="24" customHeight="1">
      <c r="A94" s="7" t="s">
        <v>92</v>
      </c>
      <c r="E94" s="70"/>
      <c r="F94" s="70"/>
      <c r="G94" s="45" t="s">
        <v>94</v>
      </c>
      <c r="H94" s="46"/>
      <c r="I94" s="5">
        <f>'SE-Conso'!G26</f>
        <v>429649</v>
      </c>
      <c r="K94" s="79">
        <f>'SE-Conso'!G18</f>
        <v>392750</v>
      </c>
      <c r="M94" s="5">
        <f>'SE-Separate'!G25</f>
        <v>429649</v>
      </c>
      <c r="O94" s="3">
        <f>'SE-Separate'!G17</f>
        <v>392750</v>
      </c>
    </row>
    <row r="95" spans="1:13" ht="24" customHeight="1">
      <c r="A95" s="7" t="s">
        <v>21</v>
      </c>
      <c r="E95" s="70"/>
      <c r="F95" s="70"/>
      <c r="H95" s="46"/>
      <c r="I95" s="5"/>
      <c r="K95" s="5"/>
      <c r="M95" s="5"/>
    </row>
    <row r="96" spans="2:15" ht="24" customHeight="1">
      <c r="B96" s="7" t="s">
        <v>82</v>
      </c>
      <c r="E96" s="70"/>
      <c r="F96" s="70"/>
      <c r="H96" s="46"/>
      <c r="I96" s="5">
        <f>'SE-Conso'!I26</f>
        <v>30000</v>
      </c>
      <c r="K96" s="5">
        <f>'SE-Conso'!I18</f>
        <v>30000</v>
      </c>
      <c r="M96" s="5">
        <f>'SE-Separate'!I25</f>
        <v>30000</v>
      </c>
      <c r="O96" s="3">
        <f>'SE-Separate'!I17</f>
        <v>30000</v>
      </c>
    </row>
    <row r="97" spans="2:15" ht="24" customHeight="1">
      <c r="B97" s="7" t="s">
        <v>83</v>
      </c>
      <c r="E97" s="70"/>
      <c r="F97" s="70"/>
      <c r="H97" s="46"/>
      <c r="I97" s="5">
        <f>'SE-Conso'!K26</f>
        <v>192094</v>
      </c>
      <c r="K97" s="119">
        <f>'SE-Conso'!K18</f>
        <v>213080</v>
      </c>
      <c r="M97" s="5">
        <f>'SE-Separate'!K25</f>
        <v>163650</v>
      </c>
      <c r="O97" s="119">
        <f>'SE-Separate'!K17</f>
        <v>185875</v>
      </c>
    </row>
    <row r="98" spans="1:15" ht="24" customHeight="1">
      <c r="A98" s="80" t="s">
        <v>19</v>
      </c>
      <c r="B98" s="23"/>
      <c r="E98" s="70"/>
      <c r="F98" s="70"/>
      <c r="H98" s="46"/>
      <c r="I98" s="117">
        <f>SUM(I92:I97)</f>
        <v>1184358</v>
      </c>
      <c r="K98" s="117">
        <f>SUM(K92:K97)</f>
        <v>939597</v>
      </c>
      <c r="M98" s="117">
        <f>SUM(M92:M97)</f>
        <v>1155914</v>
      </c>
      <c r="O98" s="117">
        <f>SUM(O92:O97)</f>
        <v>912392</v>
      </c>
    </row>
    <row r="99" spans="1:15" ht="24" customHeight="1" thickBot="1">
      <c r="A99" s="80" t="s">
        <v>20</v>
      </c>
      <c r="B99" s="23"/>
      <c r="E99" s="70"/>
      <c r="F99" s="70"/>
      <c r="H99" s="46"/>
      <c r="I99" s="103">
        <f>SUM(I73,I98)</f>
        <v>2083422</v>
      </c>
      <c r="K99" s="103">
        <f>SUM(K73,K98)</f>
        <v>2157121</v>
      </c>
      <c r="M99" s="103">
        <f>SUM(M73,M98)</f>
        <v>2053009</v>
      </c>
      <c r="O99" s="103">
        <f>SUM(O73,O98)</f>
        <v>2129267</v>
      </c>
    </row>
    <row r="100" spans="1:15" ht="24" customHeight="1" thickTop="1">
      <c r="A100" s="48"/>
      <c r="E100" s="70"/>
      <c r="F100" s="70"/>
      <c r="H100" s="46"/>
      <c r="I100" s="3">
        <f>SUM(I99-I42)</f>
        <v>0</v>
      </c>
      <c r="K100" s="3">
        <f>SUM(K99-K42)</f>
        <v>0</v>
      </c>
      <c r="M100" s="3">
        <f>SUM(M99-M42)</f>
        <v>0</v>
      </c>
      <c r="O100" s="3">
        <f>SUM(O99-O42)</f>
        <v>0</v>
      </c>
    </row>
    <row r="101" spans="1:11" ht="24" customHeight="1">
      <c r="A101" s="7" t="s">
        <v>22</v>
      </c>
      <c r="D101" s="31"/>
      <c r="G101" s="72"/>
      <c r="H101" s="34"/>
      <c r="K101" s="7"/>
    </row>
    <row r="102" spans="4:8" ht="24" customHeight="1">
      <c r="D102" s="31"/>
      <c r="G102" s="72"/>
      <c r="H102" s="34"/>
    </row>
    <row r="103" spans="1:8" ht="24" customHeight="1">
      <c r="A103" s="81"/>
      <c r="B103" s="81"/>
      <c r="C103" s="81"/>
      <c r="D103" s="81"/>
      <c r="E103" s="81"/>
      <c r="F103" s="81"/>
      <c r="G103" s="72"/>
      <c r="H103" s="34"/>
    </row>
    <row r="104" spans="1:8" ht="24" customHeight="1">
      <c r="A104" s="24"/>
      <c r="B104" s="24"/>
      <c r="C104" s="24"/>
      <c r="D104" s="24"/>
      <c r="E104" s="24"/>
      <c r="F104" s="24"/>
      <c r="G104" s="72"/>
      <c r="H104" s="34"/>
    </row>
    <row r="105" spans="1:8" ht="24" customHeight="1">
      <c r="A105" s="24"/>
      <c r="B105" s="24"/>
      <c r="C105" s="24"/>
      <c r="D105" s="24"/>
      <c r="E105" s="24"/>
      <c r="F105" s="24"/>
      <c r="G105" s="49" t="s">
        <v>87</v>
      </c>
      <c r="H105" s="34"/>
    </row>
    <row r="106" spans="1:8" ht="24" customHeight="1">
      <c r="A106" s="81"/>
      <c r="B106" s="81"/>
      <c r="C106" s="81"/>
      <c r="D106" s="81"/>
      <c r="E106" s="81"/>
      <c r="F106" s="81"/>
      <c r="G106" s="72"/>
      <c r="H106" s="34"/>
    </row>
    <row r="107" spans="5:8" ht="24" customHeight="1">
      <c r="E107" s="70"/>
      <c r="F107" s="70"/>
      <c r="H107" s="46"/>
    </row>
    <row r="108" spans="5:8" ht="22.5" customHeight="1">
      <c r="E108" s="70"/>
      <c r="F108" s="70"/>
      <c r="H108" s="46"/>
    </row>
    <row r="109" spans="5:8" ht="22.5" customHeight="1">
      <c r="E109" s="70"/>
      <c r="F109" s="70"/>
      <c r="H109" s="46"/>
    </row>
    <row r="110" spans="5:8" ht="22.5" customHeight="1">
      <c r="E110" s="70"/>
      <c r="F110" s="70"/>
      <c r="H110" s="46"/>
    </row>
    <row r="111" spans="5:8" ht="22.5" customHeight="1">
      <c r="E111" s="70"/>
      <c r="F111" s="70"/>
      <c r="H111" s="46"/>
    </row>
    <row r="112" spans="5:8" ht="22.5" customHeight="1">
      <c r="E112" s="70"/>
      <c r="F112" s="70"/>
      <c r="H112" s="46"/>
    </row>
    <row r="113" spans="5:8" ht="22.5" customHeight="1">
      <c r="E113" s="70"/>
      <c r="F113" s="70"/>
      <c r="H113" s="46"/>
    </row>
    <row r="114" spans="5:8" ht="22.5" customHeight="1">
      <c r="E114" s="70"/>
      <c r="F114" s="70"/>
      <c r="H114" s="46"/>
    </row>
    <row r="115" spans="5:8" ht="22.5" customHeight="1">
      <c r="E115" s="70"/>
      <c r="F115" s="70"/>
      <c r="H115" s="46"/>
    </row>
    <row r="116" spans="5:8" ht="22.5" customHeight="1">
      <c r="E116" s="70"/>
      <c r="F116" s="70"/>
      <c r="H116" s="46"/>
    </row>
    <row r="117" spans="5:8" ht="22.5" customHeight="1">
      <c r="E117" s="70"/>
      <c r="F117" s="70"/>
      <c r="H117" s="46"/>
    </row>
    <row r="118" spans="5:8" ht="22.5" customHeight="1">
      <c r="E118" s="70"/>
      <c r="F118" s="70"/>
      <c r="H118" s="46"/>
    </row>
    <row r="119" spans="5:8" ht="22.5" customHeight="1">
      <c r="E119" s="70"/>
      <c r="F119" s="70"/>
      <c r="H119" s="46"/>
    </row>
    <row r="120" spans="5:8" ht="22.5" customHeight="1">
      <c r="E120" s="70"/>
      <c r="F120" s="70"/>
      <c r="H120" s="46"/>
    </row>
    <row r="121" spans="5:8" ht="22.5" customHeight="1">
      <c r="E121" s="70"/>
      <c r="F121" s="70"/>
      <c r="H121" s="46"/>
    </row>
    <row r="122" spans="5:8" ht="22.5" customHeight="1">
      <c r="E122" s="70"/>
      <c r="F122" s="70"/>
      <c r="H122" s="46"/>
    </row>
    <row r="123" spans="5:8" ht="22.5" customHeight="1">
      <c r="E123" s="70"/>
      <c r="F123" s="70"/>
      <c r="H123" s="46"/>
    </row>
    <row r="124" spans="5:8" ht="22.5" customHeight="1">
      <c r="E124" s="70"/>
      <c r="F124" s="70"/>
      <c r="H124" s="46"/>
    </row>
    <row r="125" spans="5:8" ht="22.5" customHeight="1">
      <c r="E125" s="70"/>
      <c r="F125" s="70"/>
      <c r="H125" s="46"/>
    </row>
    <row r="126" spans="5:8" ht="22.5" customHeight="1">
      <c r="E126" s="70"/>
      <c r="F126" s="70"/>
      <c r="H126" s="46"/>
    </row>
    <row r="127" spans="5:8" ht="22.5" customHeight="1">
      <c r="E127" s="70"/>
      <c r="F127" s="70"/>
      <c r="H127" s="46"/>
    </row>
  </sheetData>
  <sheetProtection/>
  <mergeCells count="6">
    <mergeCell ref="M5:O5"/>
    <mergeCell ref="M49:O49"/>
    <mergeCell ref="M80:O80"/>
    <mergeCell ref="I5:K5"/>
    <mergeCell ref="I49:K49"/>
    <mergeCell ref="I80:K80"/>
  </mergeCells>
  <printOptions horizontalCentered="1"/>
  <pageMargins left="0.984251968503937" right="0.31496062992125984" top="0.7874015748031497" bottom="0.1968503937007874" header="0.1968503937007874" footer="0.1968503937007874"/>
  <pageSetup firstPageNumber="2" useFirstPageNumber="1" fitToHeight="0" horizontalDpi="600" verticalDpi="600" orientation="portrait" paperSize="9" scale="77" r:id="rId2"/>
  <rowBreaks count="2" manualBreakCount="2">
    <brk id="44" max="255" man="1"/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view="pageBreakPreview" zoomScale="70" zoomScaleSheetLayoutView="70" zoomScalePageLayoutView="0" workbookViewId="0" topLeftCell="A1">
      <selection activeCell="E34" sqref="E34:K34"/>
    </sheetView>
  </sheetViews>
  <sheetFormatPr defaultColWidth="9.140625" defaultRowHeight="21.75"/>
  <cols>
    <col min="1" max="1" width="30.7109375" style="7" customWidth="1"/>
    <col min="2" max="2" width="24.00390625" style="7" customWidth="1"/>
    <col min="3" max="3" width="8.7109375" style="7" customWidth="1"/>
    <col min="4" max="4" width="1.1484375" style="7" customWidth="1"/>
    <col min="5" max="5" width="13.7109375" style="7" customWidth="1"/>
    <col min="6" max="6" width="1.1484375" style="7" customWidth="1"/>
    <col min="7" max="7" width="13.7109375" style="7" customWidth="1"/>
    <col min="8" max="8" width="1.1484375" style="7" customWidth="1"/>
    <col min="9" max="9" width="13.7109375" style="7" customWidth="1"/>
    <col min="10" max="10" width="1.1484375" style="7" customWidth="1"/>
    <col min="11" max="11" width="13.7109375" style="7" customWidth="1"/>
    <col min="12" max="16384" width="9.140625" style="7" customWidth="1"/>
  </cols>
  <sheetData>
    <row r="1" spans="1:11" ht="21.75">
      <c r="A1" s="24"/>
      <c r="B1" s="24"/>
      <c r="C1" s="33"/>
      <c r="D1" s="34"/>
      <c r="E1" s="1"/>
      <c r="G1" s="1"/>
      <c r="K1" s="1" t="s">
        <v>54</v>
      </c>
    </row>
    <row r="2" spans="1:7" ht="21.75">
      <c r="A2" s="10" t="s">
        <v>109</v>
      </c>
      <c r="B2" s="14"/>
      <c r="C2" s="35"/>
      <c r="D2" s="36"/>
      <c r="E2" s="35"/>
      <c r="G2" s="35"/>
    </row>
    <row r="3" spans="1:7" ht="21.75">
      <c r="A3" s="92" t="s">
        <v>131</v>
      </c>
      <c r="B3" s="37"/>
      <c r="C3" s="35"/>
      <c r="D3" s="37"/>
      <c r="E3" s="35"/>
      <c r="G3" s="35"/>
    </row>
    <row r="4" spans="1:7" ht="21.75">
      <c r="A4" s="2" t="s">
        <v>168</v>
      </c>
      <c r="B4" s="38"/>
      <c r="C4" s="35"/>
      <c r="D4" s="37"/>
      <c r="E4" s="35"/>
      <c r="G4" s="35"/>
    </row>
    <row r="5" spans="2:11" ht="21.75">
      <c r="B5" s="38"/>
      <c r="C5" s="39"/>
      <c r="D5" s="38"/>
      <c r="E5" s="40"/>
      <c r="G5" s="40"/>
      <c r="K5" s="40" t="s">
        <v>77</v>
      </c>
    </row>
    <row r="6" spans="2:11" ht="21.75">
      <c r="B6" s="38"/>
      <c r="C6" s="39"/>
      <c r="D6" s="38"/>
      <c r="E6" s="181" t="s">
        <v>99</v>
      </c>
      <c r="F6" s="181"/>
      <c r="G6" s="181"/>
      <c r="I6" s="179" t="s">
        <v>100</v>
      </c>
      <c r="J6" s="179"/>
      <c r="K6" s="179"/>
    </row>
    <row r="7" spans="2:11" ht="21.75">
      <c r="B7" s="38"/>
      <c r="C7" s="41" t="s">
        <v>13</v>
      </c>
      <c r="D7" s="38"/>
      <c r="E7" s="42">
        <v>2565</v>
      </c>
      <c r="G7" s="42">
        <v>2564</v>
      </c>
      <c r="I7" s="42">
        <v>2565</v>
      </c>
      <c r="J7" s="43"/>
      <c r="K7" s="42">
        <v>2564</v>
      </c>
    </row>
    <row r="8" spans="1:11" ht="21.75">
      <c r="A8" s="23" t="s">
        <v>52</v>
      </c>
      <c r="C8" s="43"/>
      <c r="D8" s="43"/>
      <c r="E8" s="44"/>
      <c r="G8" s="44"/>
      <c r="I8" s="44"/>
      <c r="J8" s="43"/>
      <c r="K8" s="44"/>
    </row>
    <row r="9" spans="1:11" ht="21.75">
      <c r="A9" s="23" t="s">
        <v>16</v>
      </c>
      <c r="C9" s="45"/>
      <c r="D9" s="46"/>
      <c r="E9" s="33"/>
      <c r="G9" s="33"/>
      <c r="I9" s="33"/>
      <c r="J9" s="46"/>
      <c r="K9" s="33"/>
    </row>
    <row r="10" spans="1:11" ht="21.75">
      <c r="A10" s="7" t="s">
        <v>25</v>
      </c>
      <c r="C10" s="45" t="s">
        <v>198</v>
      </c>
      <c r="D10" s="147"/>
      <c r="E10" s="131">
        <v>29942</v>
      </c>
      <c r="F10" s="128"/>
      <c r="G10" s="131">
        <v>60935</v>
      </c>
      <c r="H10" s="128"/>
      <c r="I10" s="131">
        <v>28906</v>
      </c>
      <c r="J10" s="128"/>
      <c r="K10" s="131">
        <v>60935</v>
      </c>
    </row>
    <row r="11" spans="1:11" ht="21.75">
      <c r="A11" s="7" t="s">
        <v>27</v>
      </c>
      <c r="C11" s="45" t="s">
        <v>138</v>
      </c>
      <c r="D11" s="147"/>
      <c r="E11" s="131">
        <v>11159</v>
      </c>
      <c r="F11" s="128"/>
      <c r="G11" s="131">
        <v>28193</v>
      </c>
      <c r="H11" s="128"/>
      <c r="I11" s="135">
        <v>3706</v>
      </c>
      <c r="J11" s="128"/>
      <c r="K11" s="131">
        <v>15360</v>
      </c>
    </row>
    <row r="12" spans="1:11" ht="21.75">
      <c r="A12" s="48" t="s">
        <v>26</v>
      </c>
      <c r="C12" s="45"/>
      <c r="D12" s="147"/>
      <c r="E12" s="131">
        <v>4431</v>
      </c>
      <c r="F12" s="128"/>
      <c r="G12" s="131">
        <v>4827</v>
      </c>
      <c r="H12" s="128"/>
      <c r="I12" s="134">
        <v>4055</v>
      </c>
      <c r="J12" s="128"/>
      <c r="K12" s="131">
        <v>4822</v>
      </c>
    </row>
    <row r="13" spans="1:11" ht="21.75">
      <c r="A13" s="23" t="s">
        <v>7</v>
      </c>
      <c r="C13" s="45"/>
      <c r="D13" s="147"/>
      <c r="E13" s="138">
        <f>SUM(E10:E12)</f>
        <v>45532</v>
      </c>
      <c r="F13" s="128"/>
      <c r="G13" s="138">
        <f>SUM(G10:G12)</f>
        <v>93955</v>
      </c>
      <c r="H13" s="128"/>
      <c r="I13" s="146">
        <f>SUM(I10:I12)</f>
        <v>36667</v>
      </c>
      <c r="J13" s="128"/>
      <c r="K13" s="138">
        <f>SUM(K10:K12)</f>
        <v>81117</v>
      </c>
    </row>
    <row r="14" spans="1:11" ht="21.75">
      <c r="A14" s="23" t="s">
        <v>15</v>
      </c>
      <c r="C14" s="45"/>
      <c r="D14" s="147"/>
      <c r="E14" s="134"/>
      <c r="F14" s="128"/>
      <c r="G14" s="134"/>
      <c r="H14" s="128"/>
      <c r="I14" s="137"/>
      <c r="J14" s="128"/>
      <c r="K14" s="134"/>
    </row>
    <row r="15" spans="1:11" ht="21.75">
      <c r="A15" s="7" t="s">
        <v>119</v>
      </c>
      <c r="C15" s="45"/>
      <c r="D15" s="147"/>
      <c r="E15" s="134">
        <v>6413</v>
      </c>
      <c r="F15" s="128"/>
      <c r="G15" s="134">
        <v>10678</v>
      </c>
      <c r="H15" s="128"/>
      <c r="I15" s="134">
        <v>3658</v>
      </c>
      <c r="J15" s="128"/>
      <c r="K15" s="134">
        <v>6021</v>
      </c>
    </row>
    <row r="16" spans="1:11" ht="21.75">
      <c r="A16" s="49" t="s">
        <v>32</v>
      </c>
      <c r="C16" s="45"/>
      <c r="D16" s="147"/>
      <c r="E16" s="134">
        <v>17257</v>
      </c>
      <c r="F16" s="128"/>
      <c r="G16" s="134">
        <v>18546</v>
      </c>
      <c r="H16" s="128"/>
      <c r="I16" s="134">
        <v>15902</v>
      </c>
      <c r="J16" s="128"/>
      <c r="K16" s="134">
        <v>17899</v>
      </c>
    </row>
    <row r="17" spans="1:11" ht="21.75">
      <c r="A17" s="49" t="s">
        <v>139</v>
      </c>
      <c r="C17" s="45" t="s">
        <v>135</v>
      </c>
      <c r="D17" s="147"/>
      <c r="E17" s="134">
        <v>31779</v>
      </c>
      <c r="F17" s="128"/>
      <c r="G17" s="134">
        <v>41446</v>
      </c>
      <c r="H17" s="128"/>
      <c r="I17" s="134">
        <v>30073</v>
      </c>
      <c r="J17" s="128"/>
      <c r="K17" s="134">
        <v>41446</v>
      </c>
    </row>
    <row r="18" spans="1:11" ht="21.75">
      <c r="A18" s="23" t="s">
        <v>9</v>
      </c>
      <c r="C18" s="45"/>
      <c r="D18" s="147"/>
      <c r="E18" s="138">
        <f>SUM(E15:E17)</f>
        <v>55449</v>
      </c>
      <c r="F18" s="128"/>
      <c r="G18" s="138">
        <f>SUM(G15:G17)</f>
        <v>70670</v>
      </c>
      <c r="H18" s="128"/>
      <c r="I18" s="146">
        <f>SUM(I15:I17)</f>
        <v>49633</v>
      </c>
      <c r="J18" s="128"/>
      <c r="K18" s="138">
        <f>SUM(K15:K17)</f>
        <v>65366</v>
      </c>
    </row>
    <row r="19" spans="1:11" ht="21.75">
      <c r="A19" s="50" t="s">
        <v>185</v>
      </c>
      <c r="B19" s="23"/>
      <c r="C19" s="45"/>
      <c r="D19" s="147"/>
      <c r="E19" s="134">
        <f>E13-E18</f>
        <v>-9917</v>
      </c>
      <c r="F19" s="128"/>
      <c r="G19" s="134">
        <f>G13-G18</f>
        <v>23285</v>
      </c>
      <c r="H19" s="128"/>
      <c r="I19" s="162">
        <f>I13-I18</f>
        <v>-12966</v>
      </c>
      <c r="J19" s="128"/>
      <c r="K19" s="134">
        <f>K13-K18</f>
        <v>15751</v>
      </c>
    </row>
    <row r="20" spans="1:11" ht="21.75">
      <c r="A20" s="7" t="s">
        <v>140</v>
      </c>
      <c r="C20" s="51"/>
      <c r="D20" s="147"/>
      <c r="E20" s="130">
        <v>-12768</v>
      </c>
      <c r="F20" s="128"/>
      <c r="G20" s="130">
        <v>-20591</v>
      </c>
      <c r="H20" s="128"/>
      <c r="I20" s="130">
        <v>-12791</v>
      </c>
      <c r="J20" s="128"/>
      <c r="K20" s="130">
        <v>-20773</v>
      </c>
    </row>
    <row r="21" spans="1:11" ht="21.75">
      <c r="A21" s="50" t="s">
        <v>186</v>
      </c>
      <c r="C21" s="45"/>
      <c r="D21" s="147"/>
      <c r="E21" s="135">
        <f>SUM(E19:E20)</f>
        <v>-22685</v>
      </c>
      <c r="F21" s="128"/>
      <c r="G21" s="135">
        <f>SUM(G19:G20)</f>
        <v>2694</v>
      </c>
      <c r="H21" s="128"/>
      <c r="I21" s="136">
        <f>SUM(I19:I20)</f>
        <v>-25757</v>
      </c>
      <c r="J21" s="128"/>
      <c r="K21" s="135">
        <f>SUM(K19:K20)</f>
        <v>-5022</v>
      </c>
    </row>
    <row r="22" spans="1:11" ht="21.75">
      <c r="A22" s="7" t="s">
        <v>164</v>
      </c>
      <c r="C22" s="45" t="s">
        <v>184</v>
      </c>
      <c r="D22" s="147"/>
      <c r="E22" s="139">
        <v>1699</v>
      </c>
      <c r="F22" s="128"/>
      <c r="G22" s="139">
        <v>-883</v>
      </c>
      <c r="H22" s="128"/>
      <c r="I22" s="139">
        <v>3532</v>
      </c>
      <c r="J22" s="128"/>
      <c r="K22" s="139">
        <v>1077</v>
      </c>
    </row>
    <row r="23" spans="1:11" ht="21.75">
      <c r="A23" s="23" t="s">
        <v>187</v>
      </c>
      <c r="C23" s="45"/>
      <c r="D23" s="147"/>
      <c r="E23" s="94">
        <f>SUM(E21:E22)</f>
        <v>-20986</v>
      </c>
      <c r="F23" s="128"/>
      <c r="G23" s="138">
        <f>SUM(G21:G22)</f>
        <v>1811</v>
      </c>
      <c r="H23" s="128"/>
      <c r="I23" s="146">
        <f>SUM(I21:I22)</f>
        <v>-22225</v>
      </c>
      <c r="J23" s="128"/>
      <c r="K23" s="138">
        <f>SUM(K21:K22)</f>
        <v>-3945</v>
      </c>
    </row>
    <row r="24" spans="1:11" ht="21.75">
      <c r="A24" s="23"/>
      <c r="C24" s="45"/>
      <c r="D24" s="46"/>
      <c r="E24" s="93"/>
      <c r="F24" s="86"/>
      <c r="G24" s="4"/>
      <c r="H24" s="86"/>
      <c r="I24" s="93"/>
      <c r="J24" s="47"/>
      <c r="K24" s="4"/>
    </row>
    <row r="25" spans="1:11" ht="21.75">
      <c r="A25" s="23" t="s">
        <v>74</v>
      </c>
      <c r="C25" s="45"/>
      <c r="D25" s="46"/>
      <c r="E25" s="96">
        <v>0</v>
      </c>
      <c r="F25" s="86"/>
      <c r="G25" s="52">
        <v>0</v>
      </c>
      <c r="H25" s="86"/>
      <c r="I25" s="96">
        <v>0</v>
      </c>
      <c r="J25" s="47"/>
      <c r="K25" s="52">
        <v>0</v>
      </c>
    </row>
    <row r="26" spans="1:11" ht="21.75">
      <c r="A26" s="23"/>
      <c r="C26" s="45"/>
      <c r="D26" s="46"/>
      <c r="E26" s="93"/>
      <c r="F26" s="86"/>
      <c r="G26" s="4"/>
      <c r="H26" s="86"/>
      <c r="I26" s="93"/>
      <c r="J26" s="47"/>
      <c r="K26" s="4"/>
    </row>
    <row r="27" spans="1:11" ht="22.5" thickBot="1">
      <c r="A27" s="23" t="s">
        <v>55</v>
      </c>
      <c r="C27" s="45"/>
      <c r="D27" s="46"/>
      <c r="E27" s="102">
        <f>SUM(E23:E25)</f>
        <v>-20986</v>
      </c>
      <c r="F27" s="86"/>
      <c r="G27" s="103">
        <f>SUM(G23:G25)</f>
        <v>1811</v>
      </c>
      <c r="H27" s="86"/>
      <c r="I27" s="102">
        <f>SUM(I23:I25)</f>
        <v>-22225</v>
      </c>
      <c r="J27" s="47"/>
      <c r="K27" s="103">
        <f>SUM(K23:K25)</f>
        <v>-3945</v>
      </c>
    </row>
    <row r="28" spans="1:11" ht="22.5" thickTop="1">
      <c r="A28" s="23"/>
      <c r="C28" s="45"/>
      <c r="D28" s="46"/>
      <c r="E28" s="93"/>
      <c r="F28" s="86"/>
      <c r="G28" s="4"/>
      <c r="H28" s="86"/>
      <c r="I28" s="93"/>
      <c r="J28" s="47"/>
      <c r="K28" s="4"/>
    </row>
    <row r="29" spans="1:11" ht="21.75">
      <c r="A29" s="23" t="s">
        <v>188</v>
      </c>
      <c r="B29" s="24"/>
      <c r="C29" s="132">
        <v>21</v>
      </c>
      <c r="D29" s="31"/>
      <c r="E29" s="128"/>
      <c r="F29" s="128"/>
      <c r="G29" s="149"/>
      <c r="H29" s="128"/>
      <c r="I29" s="128"/>
      <c r="J29" s="24"/>
      <c r="K29" s="24"/>
    </row>
    <row r="30" spans="1:9" ht="21.75">
      <c r="A30" s="7" t="s">
        <v>189</v>
      </c>
      <c r="B30" s="24"/>
      <c r="C30" s="148"/>
      <c r="D30" s="31"/>
      <c r="E30" s="149"/>
      <c r="F30" s="149"/>
      <c r="G30" s="149"/>
      <c r="H30" s="149"/>
      <c r="I30" s="149"/>
    </row>
    <row r="31" spans="1:11" ht="22.5" thickBot="1">
      <c r="A31" s="7" t="s">
        <v>190</v>
      </c>
      <c r="B31" s="24"/>
      <c r="C31" s="148"/>
      <c r="D31" s="31"/>
      <c r="E31" s="177">
        <v>-0.05</v>
      </c>
      <c r="F31" s="171"/>
      <c r="G31" s="177">
        <v>0.006</v>
      </c>
      <c r="H31" s="172"/>
      <c r="I31" s="178">
        <v>-0.053</v>
      </c>
      <c r="J31" s="172"/>
      <c r="K31" s="177">
        <v>-0.012</v>
      </c>
    </row>
    <row r="32" spans="1:11" ht="23.25" thickBot="1" thickTop="1">
      <c r="A32" s="7" t="s">
        <v>123</v>
      </c>
      <c r="B32" s="24"/>
      <c r="C32" s="148"/>
      <c r="D32" s="31"/>
      <c r="E32" s="173">
        <v>415562</v>
      </c>
      <c r="F32" s="128"/>
      <c r="G32" s="173">
        <v>319871</v>
      </c>
      <c r="H32" s="128"/>
      <c r="I32" s="173">
        <v>415562</v>
      </c>
      <c r="J32" s="128"/>
      <c r="K32" s="173">
        <v>319871</v>
      </c>
    </row>
    <row r="33" spans="1:11" ht="22.5" thickTop="1">
      <c r="A33" s="7" t="s">
        <v>191</v>
      </c>
      <c r="B33" s="24"/>
      <c r="C33" s="148"/>
      <c r="D33" s="31"/>
      <c r="E33" s="149"/>
      <c r="F33" s="149"/>
      <c r="G33" s="169"/>
      <c r="H33" s="169"/>
      <c r="I33" s="169"/>
      <c r="J33" s="169"/>
      <c r="K33" s="169"/>
    </row>
    <row r="34" spans="1:11" ht="22.5" thickBot="1">
      <c r="A34" s="7" t="s">
        <v>190</v>
      </c>
      <c r="B34" s="24"/>
      <c r="C34" s="148"/>
      <c r="D34" s="31"/>
      <c r="E34" s="177">
        <v>-0.05</v>
      </c>
      <c r="F34" s="174"/>
      <c r="G34" s="177">
        <v>0.006</v>
      </c>
      <c r="H34" s="128"/>
      <c r="I34" s="178">
        <v>-0.053</v>
      </c>
      <c r="J34" s="128"/>
      <c r="K34" s="177">
        <v>-0.012</v>
      </c>
    </row>
    <row r="35" spans="1:11" ht="23.25" thickBot="1" thickTop="1">
      <c r="A35" s="7" t="s">
        <v>123</v>
      </c>
      <c r="B35" s="24"/>
      <c r="C35" s="148"/>
      <c r="D35" s="31"/>
      <c r="E35" s="173">
        <v>421717</v>
      </c>
      <c r="F35" s="128"/>
      <c r="G35" s="173">
        <v>320919</v>
      </c>
      <c r="H35" s="128"/>
      <c r="I35" s="173">
        <v>421717</v>
      </c>
      <c r="J35" s="128"/>
      <c r="K35" s="173">
        <v>320919</v>
      </c>
    </row>
    <row r="36" spans="2:7" ht="22.5" thickTop="1">
      <c r="B36" s="24"/>
      <c r="C36" s="54"/>
      <c r="D36" s="53"/>
      <c r="E36" s="54"/>
      <c r="G36" s="54"/>
    </row>
    <row r="37" spans="1:7" ht="21.75">
      <c r="A37" s="7" t="s">
        <v>22</v>
      </c>
      <c r="C37" s="33"/>
      <c r="D37" s="34"/>
      <c r="E37" s="33"/>
      <c r="G37" s="33"/>
    </row>
    <row r="38" spans="3:7" ht="21.75">
      <c r="C38" s="33"/>
      <c r="D38" s="46"/>
      <c r="E38" s="33"/>
      <c r="G38" s="33"/>
    </row>
  </sheetData>
  <sheetProtection/>
  <mergeCells count="2">
    <mergeCell ref="I6:K6"/>
    <mergeCell ref="E6:G6"/>
  </mergeCells>
  <printOptions horizontalCentered="1"/>
  <pageMargins left="0.984251968503937" right="0.31496062992125984" top="0.7874015748031497" bottom="0.1968503937007874" header="0.1968503937007874" footer="0.1968503937007874"/>
  <pageSetup firstPageNumber="2" useFirstPageNumber="1" fitToHeight="0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showGridLines="0" view="pageBreakPreview" zoomScale="55" zoomScaleNormal="85" zoomScaleSheetLayoutView="55" zoomScalePageLayoutView="0" workbookViewId="0" topLeftCell="A1">
      <selection activeCell="C22" sqref="C22:G23"/>
    </sheetView>
  </sheetViews>
  <sheetFormatPr defaultColWidth="9.140625" defaultRowHeight="21.75" customHeight="1"/>
  <cols>
    <col min="1" max="1" width="52.28125" style="7" customWidth="1"/>
    <col min="2" max="2" width="1.8515625" style="7" customWidth="1"/>
    <col min="3" max="3" width="16.7109375" style="8" customWidth="1"/>
    <col min="4" max="4" width="1.7109375" style="9" customWidth="1"/>
    <col min="5" max="5" width="16.7109375" style="8" customWidth="1"/>
    <col min="6" max="6" width="1.7109375" style="8" customWidth="1"/>
    <col min="7" max="7" width="16.7109375" style="8" customWidth="1"/>
    <col min="8" max="8" width="1.7109375" style="9" customWidth="1"/>
    <col min="9" max="9" width="16.7109375" style="8" customWidth="1"/>
    <col min="10" max="10" width="1.7109375" style="9" customWidth="1"/>
    <col min="11" max="11" width="16.7109375" style="9" customWidth="1"/>
    <col min="12" max="12" width="1.7109375" style="9" customWidth="1"/>
    <col min="13" max="13" width="16.7109375" style="7" customWidth="1"/>
    <col min="14" max="14" width="0.13671875" style="7" customWidth="1"/>
    <col min="15" max="15" width="9.140625" style="7" customWidth="1"/>
    <col min="16" max="16" width="12.00390625" style="7" bestFit="1" customWidth="1"/>
    <col min="17" max="17" width="9.140625" style="7" customWidth="1"/>
    <col min="18" max="18" width="13.421875" style="7" bestFit="1" customWidth="1"/>
    <col min="19" max="16384" width="9.140625" style="7" customWidth="1"/>
  </cols>
  <sheetData>
    <row r="1" ht="21.75" customHeight="1">
      <c r="M1" s="1" t="s">
        <v>54</v>
      </c>
    </row>
    <row r="2" spans="1:12" ht="21.75" customHeight="1">
      <c r="A2" s="10" t="s">
        <v>109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1.75" customHeight="1">
      <c r="A3" s="85" t="s">
        <v>115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 customHeight="1">
      <c r="A4" s="2" t="s">
        <v>168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.75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53</v>
      </c>
      <c r="N5" s="17"/>
    </row>
    <row r="6" spans="1:14" ht="21.75" customHeight="1">
      <c r="A6" s="17"/>
      <c r="B6" s="17"/>
      <c r="C6" s="185" t="s">
        <v>99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7"/>
    </row>
    <row r="7" spans="3:14" ht="21.75" customHeight="1">
      <c r="C7" s="19" t="s">
        <v>97</v>
      </c>
      <c r="D7" s="21"/>
      <c r="E7" s="31"/>
      <c r="F7" s="31"/>
      <c r="G7" s="182" t="s">
        <v>92</v>
      </c>
      <c r="H7" s="21"/>
      <c r="I7" s="184" t="s">
        <v>21</v>
      </c>
      <c r="J7" s="184"/>
      <c r="K7" s="184"/>
      <c r="L7" s="21"/>
      <c r="M7" s="19"/>
      <c r="N7" s="9"/>
    </row>
    <row r="8" spans="3:14" ht="21.75" customHeight="1">
      <c r="C8" s="19" t="s">
        <v>70</v>
      </c>
      <c r="D8" s="21"/>
      <c r="E8" s="19" t="s">
        <v>61</v>
      </c>
      <c r="F8" s="19"/>
      <c r="G8" s="182"/>
      <c r="H8" s="21"/>
      <c r="I8" s="19" t="s">
        <v>34</v>
      </c>
      <c r="J8" s="21"/>
      <c r="K8" s="19"/>
      <c r="L8" s="21"/>
      <c r="M8" s="82" t="s">
        <v>10</v>
      </c>
      <c r="N8" s="9"/>
    </row>
    <row r="9" spans="3:14" ht="21.75" customHeight="1">
      <c r="C9" s="20" t="s">
        <v>69</v>
      </c>
      <c r="D9" s="21"/>
      <c r="E9" s="20" t="s">
        <v>62</v>
      </c>
      <c r="F9" s="21"/>
      <c r="G9" s="183"/>
      <c r="H9" s="21"/>
      <c r="I9" s="20" t="s">
        <v>35</v>
      </c>
      <c r="J9" s="21"/>
      <c r="K9" s="20" t="s">
        <v>31</v>
      </c>
      <c r="L9" s="32"/>
      <c r="M9" s="83" t="s">
        <v>18</v>
      </c>
      <c r="N9" s="9"/>
    </row>
    <row r="10" spans="3:14" ht="21.75" customHeight="1">
      <c r="C10" s="21"/>
      <c r="E10" s="21"/>
      <c r="F10" s="21"/>
      <c r="G10" s="21"/>
      <c r="I10" s="21"/>
      <c r="J10" s="21"/>
      <c r="L10" s="22"/>
      <c r="M10" s="21"/>
      <c r="N10" s="9"/>
    </row>
    <row r="11" spans="1:14" ht="21.75" customHeight="1">
      <c r="A11" s="23" t="s">
        <v>175</v>
      </c>
      <c r="C11" s="6">
        <v>221449</v>
      </c>
      <c r="D11" s="6"/>
      <c r="E11" s="6">
        <v>82318</v>
      </c>
      <c r="F11" s="6"/>
      <c r="G11" s="6">
        <v>392750</v>
      </c>
      <c r="H11" s="6"/>
      <c r="I11" s="6">
        <v>30000</v>
      </c>
      <c r="J11" s="4"/>
      <c r="K11" s="6">
        <v>348434</v>
      </c>
      <c r="L11" s="121"/>
      <c r="M11" s="120">
        <f>SUM(C11:K11)</f>
        <v>1074951</v>
      </c>
      <c r="N11" s="9"/>
    </row>
    <row r="12" spans="1:14" ht="21.75" customHeight="1">
      <c r="A12" s="7" t="s">
        <v>63</v>
      </c>
      <c r="B12" s="24"/>
      <c r="C12" s="60">
        <v>0</v>
      </c>
      <c r="D12" s="6"/>
      <c r="E12" s="60">
        <v>0</v>
      </c>
      <c r="F12" s="6"/>
      <c r="G12" s="60">
        <v>0</v>
      </c>
      <c r="H12" s="6"/>
      <c r="I12" s="60">
        <v>0</v>
      </c>
      <c r="J12" s="4"/>
      <c r="K12" s="60">
        <f>PL!G23</f>
        <v>1811</v>
      </c>
      <c r="L12" s="6"/>
      <c r="M12" s="60">
        <f>SUM(C12:K12)</f>
        <v>1811</v>
      </c>
      <c r="N12" s="25"/>
    </row>
    <row r="13" spans="1:14" ht="21.75" customHeight="1">
      <c r="A13" s="7" t="s">
        <v>111</v>
      </c>
      <c r="B13" s="24"/>
      <c r="C13" s="61">
        <v>0</v>
      </c>
      <c r="D13" s="6"/>
      <c r="E13" s="61">
        <v>0</v>
      </c>
      <c r="F13" s="6"/>
      <c r="G13" s="61">
        <v>0</v>
      </c>
      <c r="H13" s="6"/>
      <c r="I13" s="61">
        <v>0</v>
      </c>
      <c r="J13" s="4"/>
      <c r="K13" s="61">
        <v>0</v>
      </c>
      <c r="L13" s="6"/>
      <c r="M13" s="61">
        <f>SUM(C13:K13)</f>
        <v>0</v>
      </c>
      <c r="N13" s="25"/>
    </row>
    <row r="14" spans="1:14" ht="21.75" customHeight="1">
      <c r="A14" s="7" t="s">
        <v>55</v>
      </c>
      <c r="B14" s="24"/>
      <c r="C14" s="6">
        <f>SUM(C12:C13)</f>
        <v>0</v>
      </c>
      <c r="D14" s="6"/>
      <c r="E14" s="6">
        <f>SUM(E12:E13)</f>
        <v>0</v>
      </c>
      <c r="F14" s="6"/>
      <c r="G14" s="6">
        <f>SUM(G12:G13)</f>
        <v>0</v>
      </c>
      <c r="H14" s="6"/>
      <c r="I14" s="6">
        <f>SUM(I12:I13)</f>
        <v>0</v>
      </c>
      <c r="J14" s="4"/>
      <c r="K14" s="6">
        <f>SUM(K12:K13)</f>
        <v>1811</v>
      </c>
      <c r="L14" s="6"/>
      <c r="M14" s="6">
        <f>SUM(C14:K14)</f>
        <v>1811</v>
      </c>
      <c r="N14" s="25"/>
    </row>
    <row r="15" spans="1:14" s="169" customFormat="1" ht="21.75" customHeight="1">
      <c r="A15" s="169" t="s">
        <v>180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4"/>
      <c r="K15" s="6">
        <v>-39861</v>
      </c>
      <c r="L15" s="6"/>
      <c r="M15" s="6">
        <f>SUM(C15:K15)</f>
        <v>-39861</v>
      </c>
      <c r="N15" s="9"/>
    </row>
    <row r="16" spans="1:14" ht="21.75" customHeight="1" thickBot="1">
      <c r="A16" s="23" t="s">
        <v>176</v>
      </c>
      <c r="B16" s="23"/>
      <c r="C16" s="27">
        <f>SUM(C11:C15)-C14</f>
        <v>221449</v>
      </c>
      <c r="D16" s="6"/>
      <c r="E16" s="27">
        <f>SUM(E11:E15)-E14</f>
        <v>82318</v>
      </c>
      <c r="F16" s="6"/>
      <c r="G16" s="27">
        <f>SUM(G11:G15)-G14</f>
        <v>392750</v>
      </c>
      <c r="H16" s="6"/>
      <c r="I16" s="27">
        <f>SUM(I11:I15)-I14</f>
        <v>30000</v>
      </c>
      <c r="J16" s="4"/>
      <c r="K16" s="27">
        <f>SUM(K11:K15)-K14</f>
        <v>310384</v>
      </c>
      <c r="L16" s="6"/>
      <c r="M16" s="27">
        <f>SUM(M11:M15)-M14</f>
        <v>1036901</v>
      </c>
      <c r="N16" s="25"/>
    </row>
    <row r="17" spans="3:14" ht="21.75" customHeight="1" thickTop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  <row r="18" spans="1:16" ht="21.75" customHeight="1">
      <c r="A18" s="23" t="s">
        <v>167</v>
      </c>
      <c r="C18" s="6">
        <v>221449</v>
      </c>
      <c r="D18" s="6"/>
      <c r="E18" s="6">
        <v>82318</v>
      </c>
      <c r="F18" s="6"/>
      <c r="G18" s="6">
        <v>392750</v>
      </c>
      <c r="H18" s="6"/>
      <c r="I18" s="6">
        <v>30000</v>
      </c>
      <c r="J18" s="4"/>
      <c r="K18" s="6">
        <v>213080</v>
      </c>
      <c r="L18" s="6"/>
      <c r="M18" s="6">
        <f aca="true" t="shared" si="0" ref="M18:M23">SUM(C18:K18)</f>
        <v>939597</v>
      </c>
      <c r="N18" s="9"/>
      <c r="P18" s="30"/>
    </row>
    <row r="19" spans="1:14" ht="21.75" customHeight="1">
      <c r="A19" s="7" t="s">
        <v>192</v>
      </c>
      <c r="B19" s="24"/>
      <c r="C19" s="60">
        <v>0</v>
      </c>
      <c r="D19" s="6"/>
      <c r="E19" s="60">
        <v>0</v>
      </c>
      <c r="F19" s="6"/>
      <c r="G19" s="60">
        <v>0</v>
      </c>
      <c r="H19" s="6"/>
      <c r="I19" s="60">
        <v>0</v>
      </c>
      <c r="J19" s="4"/>
      <c r="K19" s="60">
        <f>PL!E23</f>
        <v>-20986</v>
      </c>
      <c r="L19" s="6"/>
      <c r="M19" s="60">
        <f t="shared" si="0"/>
        <v>-20986</v>
      </c>
      <c r="N19" s="25"/>
    </row>
    <row r="20" spans="1:14" ht="21.75" customHeight="1">
      <c r="A20" s="7" t="s">
        <v>111</v>
      </c>
      <c r="B20" s="24"/>
      <c r="C20" s="61">
        <v>0</v>
      </c>
      <c r="D20" s="6"/>
      <c r="E20" s="61">
        <v>0</v>
      </c>
      <c r="F20" s="6"/>
      <c r="G20" s="61">
        <v>0</v>
      </c>
      <c r="H20" s="6"/>
      <c r="I20" s="61">
        <v>0</v>
      </c>
      <c r="J20" s="4"/>
      <c r="K20" s="61">
        <v>0</v>
      </c>
      <c r="L20" s="6"/>
      <c r="M20" s="61">
        <f t="shared" si="0"/>
        <v>0</v>
      </c>
      <c r="N20" s="25"/>
    </row>
    <row r="21" spans="1:14" ht="21.75" customHeight="1">
      <c r="A21" s="7" t="s">
        <v>55</v>
      </c>
      <c r="B21" s="24"/>
      <c r="C21" s="6">
        <f>SUM(C19:C20)</f>
        <v>0</v>
      </c>
      <c r="D21" s="6"/>
      <c r="E21" s="6">
        <f>SUM(E19:E20)</f>
        <v>0</v>
      </c>
      <c r="F21" s="6"/>
      <c r="G21" s="6">
        <f>SUM(G19:G20)</f>
        <v>0</v>
      </c>
      <c r="H21" s="6"/>
      <c r="I21" s="6">
        <f>SUM(I19:I20)</f>
        <v>0</v>
      </c>
      <c r="J21" s="4"/>
      <c r="K21" s="6">
        <f>SUM(K19:K20)</f>
        <v>-20986</v>
      </c>
      <c r="L21" s="6"/>
      <c r="M21" s="6">
        <f t="shared" si="0"/>
        <v>-20986</v>
      </c>
      <c r="N21" s="25"/>
    </row>
    <row r="22" spans="1:14" ht="21.75" customHeight="1">
      <c r="A22" s="7" t="s">
        <v>202</v>
      </c>
      <c r="B22" s="24"/>
      <c r="C22" s="6">
        <v>221449</v>
      </c>
      <c r="D22" s="6"/>
      <c r="E22" s="6">
        <v>7383</v>
      </c>
      <c r="F22" s="6"/>
      <c r="G22" s="6">
        <v>0</v>
      </c>
      <c r="H22" s="6"/>
      <c r="I22" s="6">
        <v>0</v>
      </c>
      <c r="J22" s="6"/>
      <c r="K22" s="6">
        <v>0</v>
      </c>
      <c r="L22" s="6"/>
      <c r="M22" s="6">
        <f t="shared" si="0"/>
        <v>228832</v>
      </c>
      <c r="N22" s="25"/>
    </row>
    <row r="23" spans="1:14" ht="21.75" customHeight="1">
      <c r="A23" s="7" t="s">
        <v>199</v>
      </c>
      <c r="B23" s="24"/>
      <c r="C23" s="6">
        <v>0</v>
      </c>
      <c r="D23" s="6"/>
      <c r="E23" s="6">
        <v>0</v>
      </c>
      <c r="F23" s="6"/>
      <c r="G23" s="6">
        <v>36908</v>
      </c>
      <c r="H23" s="6"/>
      <c r="I23" s="6">
        <v>0</v>
      </c>
      <c r="J23" s="6"/>
      <c r="K23" s="6">
        <v>0</v>
      </c>
      <c r="L23" s="6"/>
      <c r="M23" s="6">
        <f t="shared" si="0"/>
        <v>36908</v>
      </c>
      <c r="N23" s="25"/>
    </row>
    <row r="24" spans="1:14" ht="21.75" customHeight="1">
      <c r="A24" s="7" t="s">
        <v>181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N24" s="25"/>
    </row>
    <row r="25" spans="1:14" ht="21.75" customHeight="1">
      <c r="A25" s="168" t="s">
        <v>203</v>
      </c>
      <c r="B25" s="24"/>
      <c r="C25" s="6">
        <v>3</v>
      </c>
      <c r="D25" s="6"/>
      <c r="E25" s="6">
        <v>13</v>
      </c>
      <c r="F25" s="6"/>
      <c r="G25" s="6">
        <v>-9</v>
      </c>
      <c r="H25" s="6"/>
      <c r="I25" s="6">
        <v>0</v>
      </c>
      <c r="J25" s="4"/>
      <c r="K25" s="6">
        <v>0</v>
      </c>
      <c r="L25" s="6"/>
      <c r="M25" s="6">
        <f>SUM(C25:K25)</f>
        <v>7</v>
      </c>
      <c r="N25" s="25"/>
    </row>
    <row r="26" spans="1:18" ht="21.75" customHeight="1" thickBot="1">
      <c r="A26" s="23" t="s">
        <v>171</v>
      </c>
      <c r="B26" s="23"/>
      <c r="C26" s="27">
        <f>SUM(C18:C25)-C21</f>
        <v>442901</v>
      </c>
      <c r="D26" s="6"/>
      <c r="E26" s="27">
        <f>SUM(E18:E25)-E21</f>
        <v>89714</v>
      </c>
      <c r="F26" s="6"/>
      <c r="G26" s="27">
        <f>SUM(G18:G25)-G21</f>
        <v>429649</v>
      </c>
      <c r="H26" s="6"/>
      <c r="I26" s="27">
        <f>SUM(I18:I25)-I21</f>
        <v>30000</v>
      </c>
      <c r="J26" s="4"/>
      <c r="K26" s="27">
        <f>SUM(K18:K25)-K21</f>
        <v>192094</v>
      </c>
      <c r="L26" s="6"/>
      <c r="M26" s="27">
        <f>SUM(M18:M25)-M21</f>
        <v>1184358</v>
      </c>
      <c r="N26" s="25"/>
      <c r="R26" s="8"/>
    </row>
    <row r="27" spans="3:14" ht="21.75" customHeight="1" thickTop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</row>
    <row r="28" spans="1:18" ht="21.75" customHeight="1">
      <c r="A28" s="7" t="s">
        <v>22</v>
      </c>
      <c r="I28" s="9"/>
      <c r="K28" s="8"/>
      <c r="M28" s="8"/>
      <c r="N28" s="9"/>
      <c r="R28" s="55"/>
    </row>
    <row r="29" spans="3:11" ht="21.75" customHeight="1">
      <c r="C29" s="28">
        <f>'BS'!I92-'SE-Conso'!C26</f>
        <v>0</v>
      </c>
      <c r="E29" s="8">
        <f>'BS'!I93-'SE-Conso'!E26</f>
        <v>0</v>
      </c>
      <c r="G29" s="8">
        <f>'BS'!I94-'SE-Conso'!G26</f>
        <v>0</v>
      </c>
      <c r="I29" s="8">
        <f>'BS'!I96-'SE-Conso'!I26</f>
        <v>0</v>
      </c>
      <c r="K29" s="9">
        <f>'BS'!I97-'SE-Conso'!K26</f>
        <v>0</v>
      </c>
    </row>
    <row r="31" ht="21.75" customHeight="1">
      <c r="M31" s="3"/>
    </row>
  </sheetData>
  <sheetProtection/>
  <mergeCells count="3">
    <mergeCell ref="G7:G9"/>
    <mergeCell ref="I7:K7"/>
    <mergeCell ref="C6:M6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40" zoomScaleNormal="145" zoomScaleSheetLayoutView="40" zoomScalePageLayoutView="0" workbookViewId="0" topLeftCell="A1">
      <selection activeCell="E29" sqref="E29"/>
    </sheetView>
  </sheetViews>
  <sheetFormatPr defaultColWidth="9.140625" defaultRowHeight="21.75" customHeight="1"/>
  <cols>
    <col min="1" max="1" width="50.8515625" style="7" customWidth="1"/>
    <col min="2" max="2" width="1.8515625" style="7" customWidth="1"/>
    <col min="3" max="3" width="17.57421875" style="8" customWidth="1"/>
    <col min="4" max="4" width="1.8515625" style="9" customWidth="1"/>
    <col min="5" max="5" width="17.57421875" style="8" customWidth="1"/>
    <col min="6" max="6" width="1.8515625" style="8" customWidth="1"/>
    <col min="7" max="7" width="17.57421875" style="8" customWidth="1"/>
    <col min="8" max="8" width="1.8515625" style="9" customWidth="1"/>
    <col min="9" max="9" width="17.57421875" style="8" customWidth="1"/>
    <col min="10" max="10" width="1.57421875" style="9" customWidth="1"/>
    <col min="11" max="11" width="17.57421875" style="9" customWidth="1"/>
    <col min="12" max="12" width="1.8515625" style="9" customWidth="1"/>
    <col min="13" max="13" width="17.57421875" style="7" customWidth="1"/>
    <col min="14" max="14" width="0.13671875" style="7" customWidth="1"/>
    <col min="15" max="15" width="9.140625" style="7" customWidth="1"/>
    <col min="16" max="16" width="12.00390625" style="7" bestFit="1" customWidth="1"/>
    <col min="17" max="16384" width="9.140625" style="7" customWidth="1"/>
  </cols>
  <sheetData>
    <row r="1" ht="21.75" customHeight="1">
      <c r="M1" s="1" t="s">
        <v>54</v>
      </c>
    </row>
    <row r="2" spans="1:12" ht="21.75" customHeight="1">
      <c r="A2" s="10" t="s">
        <v>109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1.75" customHeight="1">
      <c r="A3" s="85" t="s">
        <v>116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 customHeight="1">
      <c r="A4" s="2" t="s">
        <v>168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.75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53</v>
      </c>
      <c r="N5" s="17"/>
    </row>
    <row r="6" spans="1:14" ht="21.75" customHeight="1">
      <c r="A6" s="17"/>
      <c r="B6" s="17"/>
      <c r="C6" s="185" t="s">
        <v>100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7"/>
    </row>
    <row r="7" spans="3:14" ht="21.75" customHeight="1">
      <c r="C7" s="19" t="s">
        <v>97</v>
      </c>
      <c r="D7" s="21"/>
      <c r="E7" s="31"/>
      <c r="F7" s="31"/>
      <c r="G7" s="182" t="s">
        <v>92</v>
      </c>
      <c r="H7" s="21"/>
      <c r="I7" s="184" t="s">
        <v>21</v>
      </c>
      <c r="J7" s="184"/>
      <c r="K7" s="184"/>
      <c r="L7" s="21"/>
      <c r="M7" s="19"/>
      <c r="N7" s="9"/>
    </row>
    <row r="8" spans="3:14" ht="21.75" customHeight="1">
      <c r="C8" s="19" t="s">
        <v>70</v>
      </c>
      <c r="D8" s="21"/>
      <c r="E8" s="19" t="s">
        <v>61</v>
      </c>
      <c r="F8" s="19"/>
      <c r="G8" s="182"/>
      <c r="H8" s="21"/>
      <c r="I8" s="19" t="s">
        <v>34</v>
      </c>
      <c r="J8" s="21"/>
      <c r="K8" s="19"/>
      <c r="L8" s="21"/>
      <c r="M8" s="31"/>
      <c r="N8" s="9"/>
    </row>
    <row r="9" spans="3:14" ht="21.75" customHeight="1">
      <c r="C9" s="20" t="s">
        <v>69</v>
      </c>
      <c r="D9" s="21"/>
      <c r="E9" s="20" t="s">
        <v>62</v>
      </c>
      <c r="F9" s="21"/>
      <c r="G9" s="183"/>
      <c r="H9" s="21"/>
      <c r="I9" s="20" t="s">
        <v>35</v>
      </c>
      <c r="J9" s="21"/>
      <c r="K9" s="20" t="s">
        <v>31</v>
      </c>
      <c r="L9" s="32"/>
      <c r="M9" s="20" t="s">
        <v>10</v>
      </c>
      <c r="N9" s="9"/>
    </row>
    <row r="10" spans="1:14" ht="21.75" customHeight="1">
      <c r="A10" s="23" t="s">
        <v>175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4"/>
      <c r="K10" s="6">
        <v>306838</v>
      </c>
      <c r="L10" s="122"/>
      <c r="M10" s="120">
        <f>SUM(C10:K10)</f>
        <v>1033355</v>
      </c>
      <c r="N10" s="9"/>
    </row>
    <row r="11" spans="1:16" ht="21.75" customHeight="1">
      <c r="A11" s="7" t="s">
        <v>192</v>
      </c>
      <c r="B11" s="24"/>
      <c r="C11" s="60">
        <v>0</v>
      </c>
      <c r="D11" s="6"/>
      <c r="E11" s="60">
        <v>0</v>
      </c>
      <c r="F11" s="6"/>
      <c r="G11" s="60">
        <v>0</v>
      </c>
      <c r="H11" s="6"/>
      <c r="I11" s="60">
        <v>0</v>
      </c>
      <c r="J11" s="6"/>
      <c r="K11" s="60">
        <f>PL!K23</f>
        <v>-3945</v>
      </c>
      <c r="L11" s="6"/>
      <c r="M11" s="60">
        <f>SUM(C11:K11)</f>
        <v>-3945</v>
      </c>
      <c r="N11" s="25"/>
      <c r="P11" s="26"/>
    </row>
    <row r="12" spans="1:16" ht="21.75" customHeight="1">
      <c r="A12" s="7" t="s">
        <v>111</v>
      </c>
      <c r="B12" s="24"/>
      <c r="C12" s="61">
        <v>0</v>
      </c>
      <c r="D12" s="6"/>
      <c r="E12" s="61">
        <v>0</v>
      </c>
      <c r="F12" s="6"/>
      <c r="G12" s="61">
        <v>0</v>
      </c>
      <c r="H12" s="6"/>
      <c r="I12" s="61">
        <v>0</v>
      </c>
      <c r="J12" s="6"/>
      <c r="K12" s="61">
        <v>0</v>
      </c>
      <c r="L12" s="6"/>
      <c r="M12" s="61">
        <f>SUM(C12:K12)</f>
        <v>0</v>
      </c>
      <c r="N12" s="25"/>
      <c r="P12" s="26"/>
    </row>
    <row r="13" spans="1:16" ht="21.75" customHeight="1">
      <c r="A13" s="7" t="s">
        <v>55</v>
      </c>
      <c r="B13" s="24"/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6"/>
      <c r="K13" s="6">
        <f>SUM(K11:K12)</f>
        <v>-3945</v>
      </c>
      <c r="L13" s="6"/>
      <c r="M13" s="6">
        <f>SUM(M11:M12)</f>
        <v>-3945</v>
      </c>
      <c r="N13" s="25"/>
      <c r="P13" s="26"/>
    </row>
    <row r="14" spans="1:14" s="169" customFormat="1" ht="21.75" customHeight="1">
      <c r="A14" s="169" t="s">
        <v>180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6">
        <v>-39861</v>
      </c>
      <c r="L14" s="6"/>
      <c r="M14" s="6">
        <f>SUM(C14:K14)</f>
        <v>-39861</v>
      </c>
      <c r="N14" s="9"/>
    </row>
    <row r="15" spans="1:16" ht="21.75" customHeight="1" thickBot="1">
      <c r="A15" s="23" t="s">
        <v>176</v>
      </c>
      <c r="B15" s="23"/>
      <c r="C15" s="27">
        <f>SUM(C10:C14)-C13</f>
        <v>221449</v>
      </c>
      <c r="D15" s="6"/>
      <c r="E15" s="27">
        <f>SUM(E10:E14)-E13</f>
        <v>82318</v>
      </c>
      <c r="F15" s="6"/>
      <c r="G15" s="27">
        <f>SUM(G10:G14)-G13</f>
        <v>392750</v>
      </c>
      <c r="H15" s="6"/>
      <c r="I15" s="27">
        <f>SUM(I10:I14)-I13</f>
        <v>30000</v>
      </c>
      <c r="J15" s="4"/>
      <c r="K15" s="27">
        <f>SUM(K10:K14)-K13</f>
        <v>263032</v>
      </c>
      <c r="L15" s="6"/>
      <c r="M15" s="27">
        <f>SUM(M10:M14)-M13</f>
        <v>989549</v>
      </c>
      <c r="N15" s="25"/>
      <c r="P15" s="28"/>
    </row>
    <row r="16" spans="3:14" ht="21.75" customHeight="1" thickTop="1">
      <c r="C16" s="6"/>
      <c r="D16" s="4"/>
      <c r="E16" s="6"/>
      <c r="F16" s="6"/>
      <c r="G16" s="6"/>
      <c r="H16" s="4"/>
      <c r="I16" s="6"/>
      <c r="J16" s="6"/>
      <c r="K16" s="4"/>
      <c r="L16" s="29"/>
      <c r="M16" s="6"/>
      <c r="N16" s="9"/>
    </row>
    <row r="17" spans="1:16" ht="21.75" customHeight="1">
      <c r="A17" s="23" t="s">
        <v>167</v>
      </c>
      <c r="C17" s="6">
        <v>221449</v>
      </c>
      <c r="D17" s="6"/>
      <c r="E17" s="6">
        <v>82318</v>
      </c>
      <c r="F17" s="6"/>
      <c r="G17" s="6">
        <v>392750</v>
      </c>
      <c r="H17" s="6"/>
      <c r="I17" s="6">
        <v>30000</v>
      </c>
      <c r="J17" s="4"/>
      <c r="K17" s="6">
        <v>185875</v>
      </c>
      <c r="L17" s="6"/>
      <c r="M17" s="6">
        <f>SUM(C17:K17)</f>
        <v>912392</v>
      </c>
      <c r="N17" s="9"/>
      <c r="P17" s="30"/>
    </row>
    <row r="18" spans="1:14" ht="21.75" customHeight="1">
      <c r="A18" s="7" t="s">
        <v>192</v>
      </c>
      <c r="B18" s="24"/>
      <c r="C18" s="60">
        <v>0</v>
      </c>
      <c r="D18" s="6"/>
      <c r="E18" s="60">
        <v>0</v>
      </c>
      <c r="F18" s="6"/>
      <c r="G18" s="60">
        <v>0</v>
      </c>
      <c r="H18" s="6"/>
      <c r="I18" s="60">
        <v>0</v>
      </c>
      <c r="J18" s="4"/>
      <c r="K18" s="60">
        <f>PL!I23</f>
        <v>-22225</v>
      </c>
      <c r="L18" s="6"/>
      <c r="M18" s="60">
        <f>SUM(C18:K18)</f>
        <v>-22225</v>
      </c>
      <c r="N18" s="25"/>
    </row>
    <row r="19" spans="1:16" ht="21.75" customHeight="1">
      <c r="A19" s="7" t="s">
        <v>111</v>
      </c>
      <c r="B19" s="24"/>
      <c r="C19" s="61">
        <v>0</v>
      </c>
      <c r="D19" s="6"/>
      <c r="E19" s="61">
        <v>0</v>
      </c>
      <c r="F19" s="6"/>
      <c r="G19" s="61">
        <v>0</v>
      </c>
      <c r="H19" s="6"/>
      <c r="I19" s="61">
        <v>0</v>
      </c>
      <c r="J19" s="6"/>
      <c r="K19" s="61">
        <v>0</v>
      </c>
      <c r="L19" s="6"/>
      <c r="M19" s="61">
        <f>SUM(C19:K19)</f>
        <v>0</v>
      </c>
      <c r="N19" s="25"/>
      <c r="P19" s="26"/>
    </row>
    <row r="20" spans="1:16" ht="21.75" customHeight="1">
      <c r="A20" s="7" t="s">
        <v>55</v>
      </c>
      <c r="B20" s="24"/>
      <c r="C20" s="6">
        <f>SUM(C18:C19)</f>
        <v>0</v>
      </c>
      <c r="D20" s="6"/>
      <c r="E20" s="6">
        <f>SUM(E18:E19)</f>
        <v>0</v>
      </c>
      <c r="F20" s="6"/>
      <c r="G20" s="6">
        <f>SUM(G18:G19)</f>
        <v>0</v>
      </c>
      <c r="H20" s="6"/>
      <c r="I20" s="6">
        <f>SUM(I18:I19)</f>
        <v>0</v>
      </c>
      <c r="J20" s="6"/>
      <c r="K20" s="6">
        <f>SUM(K18:K19)</f>
        <v>-22225</v>
      </c>
      <c r="L20" s="6"/>
      <c r="M20" s="6">
        <f>SUM(M18:M19)</f>
        <v>-22225</v>
      </c>
      <c r="N20" s="25"/>
      <c r="P20" s="26"/>
    </row>
    <row r="21" spans="1:16" ht="21.75" customHeight="1">
      <c r="A21" s="7" t="s">
        <v>202</v>
      </c>
      <c r="B21" s="24"/>
      <c r="C21" s="6">
        <v>221449</v>
      </c>
      <c r="D21" s="6"/>
      <c r="E21" s="6">
        <v>7383</v>
      </c>
      <c r="F21" s="6"/>
      <c r="G21" s="6">
        <v>0</v>
      </c>
      <c r="H21" s="6"/>
      <c r="I21" s="6">
        <v>0</v>
      </c>
      <c r="J21" s="6"/>
      <c r="K21" s="6">
        <v>0</v>
      </c>
      <c r="L21" s="6"/>
      <c r="M21" s="6">
        <f>SUM(C21:K21)</f>
        <v>228832</v>
      </c>
      <c r="N21" s="25"/>
      <c r="P21" s="26"/>
    </row>
    <row r="22" spans="1:16" ht="21.75" customHeight="1">
      <c r="A22" s="7" t="s">
        <v>199</v>
      </c>
      <c r="B22" s="24"/>
      <c r="C22" s="6">
        <v>0</v>
      </c>
      <c r="D22" s="6"/>
      <c r="E22" s="6">
        <v>0</v>
      </c>
      <c r="F22" s="6"/>
      <c r="G22" s="6">
        <v>36908</v>
      </c>
      <c r="H22" s="6"/>
      <c r="I22" s="6">
        <v>0</v>
      </c>
      <c r="J22" s="6"/>
      <c r="K22" s="6">
        <v>0</v>
      </c>
      <c r="L22" s="6"/>
      <c r="M22" s="6">
        <f>SUM(C22:K22)</f>
        <v>36908</v>
      </c>
      <c r="N22" s="25"/>
      <c r="P22" s="26"/>
    </row>
    <row r="23" spans="1:16" ht="21.75" customHeight="1">
      <c r="A23" s="7" t="s">
        <v>181</v>
      </c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25"/>
      <c r="P23" s="26"/>
    </row>
    <row r="24" spans="1:16" ht="21.75" customHeight="1">
      <c r="A24" s="168" t="s">
        <v>203</v>
      </c>
      <c r="B24" s="24"/>
      <c r="C24" s="6">
        <v>3</v>
      </c>
      <c r="D24" s="6"/>
      <c r="E24" s="6">
        <v>13</v>
      </c>
      <c r="F24" s="6"/>
      <c r="G24" s="6">
        <v>-9</v>
      </c>
      <c r="H24" s="6"/>
      <c r="I24" s="6">
        <v>0</v>
      </c>
      <c r="J24" s="4"/>
      <c r="K24" s="6">
        <v>0</v>
      </c>
      <c r="L24" s="6"/>
      <c r="M24" s="6">
        <f>SUM(C24:K24)</f>
        <v>7</v>
      </c>
      <c r="N24" s="25"/>
      <c r="P24" s="26"/>
    </row>
    <row r="25" spans="1:17" ht="21.75" customHeight="1" thickBot="1">
      <c r="A25" s="23" t="s">
        <v>171</v>
      </c>
      <c r="B25" s="23"/>
      <c r="C25" s="27">
        <f>SUM(C17:C24)-C20</f>
        <v>442901</v>
      </c>
      <c r="D25" s="6"/>
      <c r="E25" s="27">
        <f>SUM(E17:E24)-E20</f>
        <v>89714</v>
      </c>
      <c r="F25" s="6"/>
      <c r="G25" s="27">
        <f>SUM(G17:G24)-G20</f>
        <v>429649</v>
      </c>
      <c r="H25" s="6"/>
      <c r="I25" s="27">
        <f>SUM(I17:I24)-I20</f>
        <v>30000</v>
      </c>
      <c r="J25" s="4"/>
      <c r="K25" s="27">
        <f>SUM(K17:K24)-K20</f>
        <v>163650</v>
      </c>
      <c r="L25" s="6"/>
      <c r="M25" s="27">
        <f>SUM(M17:M24)-M20</f>
        <v>1155914</v>
      </c>
      <c r="N25" s="25"/>
      <c r="P25" s="4"/>
      <c r="Q25" s="4"/>
    </row>
    <row r="26" spans="3:17" ht="21.75" customHeight="1" thickTop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  <c r="P26" s="24"/>
      <c r="Q26" s="24"/>
    </row>
    <row r="27" spans="1:17" ht="21.75" customHeight="1">
      <c r="A27" s="7" t="s">
        <v>22</v>
      </c>
      <c r="I27" s="9"/>
      <c r="K27" s="8"/>
      <c r="M27" s="8"/>
      <c r="N27" s="9"/>
      <c r="P27" s="47"/>
      <c r="Q27" s="24"/>
    </row>
    <row r="28" spans="3:17" ht="21.75" customHeight="1">
      <c r="C28" s="28"/>
      <c r="P28" s="24"/>
      <c r="Q28" s="24"/>
    </row>
    <row r="29" spans="3:12" ht="21.75" customHeight="1">
      <c r="C29" s="28">
        <f>'BS'!M92-C25</f>
        <v>0</v>
      </c>
      <c r="D29" s="28">
        <f>'BS'!N95-D25</f>
        <v>0</v>
      </c>
      <c r="E29" s="28">
        <f>'BS'!M93-'SE-Separate'!E25</f>
        <v>0</v>
      </c>
      <c r="F29" s="28"/>
      <c r="G29" s="28">
        <f>'BS'!M94-'SE-Separate'!G25</f>
        <v>0</v>
      </c>
      <c r="H29" s="28"/>
      <c r="I29" s="28">
        <f>'BS'!M96-'SE-Separate'!I25</f>
        <v>0</v>
      </c>
      <c r="J29" s="28"/>
      <c r="K29" s="28">
        <f>'BS'!M97-'SE-Separate'!K25</f>
        <v>0</v>
      </c>
      <c r="L29" s="28"/>
    </row>
    <row r="30" ht="21.75" customHeight="1">
      <c r="M30" s="3"/>
    </row>
  </sheetData>
  <sheetProtection/>
  <mergeCells count="3">
    <mergeCell ref="I7:K7"/>
    <mergeCell ref="G7:G9"/>
    <mergeCell ref="C6:M6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view="pageBreakPreview" zoomScaleSheetLayoutView="100" zoomScalePageLayoutView="0" workbookViewId="0" topLeftCell="A1">
      <selection activeCell="G62" sqref="G62"/>
    </sheetView>
  </sheetViews>
  <sheetFormatPr defaultColWidth="9.140625" defaultRowHeight="21.75"/>
  <cols>
    <col min="1" max="1" width="30.7109375" style="7" customWidth="1"/>
    <col min="2" max="2" width="24.00390625" style="7" customWidth="1"/>
    <col min="3" max="3" width="8.7109375" style="7" customWidth="1"/>
    <col min="4" max="4" width="1.1484375" style="7" customWidth="1"/>
    <col min="5" max="5" width="13.7109375" style="7" customWidth="1"/>
    <col min="6" max="6" width="1.1484375" style="7" customWidth="1"/>
    <col min="7" max="7" width="13.7109375" style="7" customWidth="1"/>
    <col min="8" max="8" width="1.1484375" style="7" customWidth="1"/>
    <col min="9" max="9" width="13.7109375" style="7" customWidth="1"/>
    <col min="10" max="10" width="1.1484375" style="7" customWidth="1"/>
    <col min="11" max="11" width="13.7109375" style="7" customWidth="1"/>
    <col min="12" max="16384" width="9.140625" style="7" customWidth="1"/>
  </cols>
  <sheetData>
    <row r="1" spans="1:11" ht="21.75">
      <c r="A1" s="24"/>
      <c r="B1" s="24"/>
      <c r="C1" s="33"/>
      <c r="D1" s="34"/>
      <c r="E1" s="1"/>
      <c r="G1" s="1"/>
      <c r="K1" s="1" t="s">
        <v>54</v>
      </c>
    </row>
    <row r="2" spans="1:7" ht="21.75">
      <c r="A2" s="10" t="s">
        <v>109</v>
      </c>
      <c r="B2" s="56"/>
      <c r="C2" s="57"/>
      <c r="D2" s="58"/>
      <c r="E2" s="57"/>
      <c r="G2" s="57"/>
    </row>
    <row r="3" spans="1:7" ht="21.75">
      <c r="A3" s="56" t="s">
        <v>42</v>
      </c>
      <c r="B3" s="56"/>
      <c r="C3" s="57"/>
      <c r="D3" s="58"/>
      <c r="E3" s="57"/>
      <c r="G3" s="57"/>
    </row>
    <row r="4" spans="1:7" ht="21.75">
      <c r="A4" s="2" t="s">
        <v>168</v>
      </c>
      <c r="B4" s="38"/>
      <c r="C4" s="35"/>
      <c r="D4" s="37"/>
      <c r="E4" s="35"/>
      <c r="G4" s="35"/>
    </row>
    <row r="5" spans="2:11" ht="21.75">
      <c r="B5" s="38"/>
      <c r="C5" s="39"/>
      <c r="D5" s="38"/>
      <c r="E5" s="39"/>
      <c r="G5" s="39"/>
      <c r="K5" s="39" t="s">
        <v>53</v>
      </c>
    </row>
    <row r="6" spans="2:11" ht="21.75">
      <c r="B6" s="38"/>
      <c r="C6" s="39"/>
      <c r="D6" s="38"/>
      <c r="E6" s="181" t="s">
        <v>99</v>
      </c>
      <c r="F6" s="181"/>
      <c r="G6" s="181"/>
      <c r="I6" s="179" t="s">
        <v>100</v>
      </c>
      <c r="J6" s="179"/>
      <c r="K6" s="179"/>
    </row>
    <row r="7" spans="2:11" ht="21.75">
      <c r="B7" s="38"/>
      <c r="C7" s="41" t="s">
        <v>13</v>
      </c>
      <c r="D7" s="38"/>
      <c r="E7" s="42">
        <v>2565</v>
      </c>
      <c r="G7" s="42">
        <v>2564</v>
      </c>
      <c r="I7" s="42">
        <v>2565</v>
      </c>
      <c r="J7" s="43"/>
      <c r="K7" s="42">
        <v>2564</v>
      </c>
    </row>
    <row r="8" spans="1:11" ht="21.75">
      <c r="A8" s="104" t="s">
        <v>43</v>
      </c>
      <c r="B8" s="104"/>
      <c r="E8" s="59"/>
      <c r="G8" s="59"/>
      <c r="I8" s="59"/>
      <c r="J8" s="127"/>
      <c r="K8" s="59"/>
    </row>
    <row r="9" spans="1:11" ht="21.75">
      <c r="A9" s="105" t="s">
        <v>186</v>
      </c>
      <c r="B9" s="105"/>
      <c r="E9" s="124">
        <f>PL!E21</f>
        <v>-22685</v>
      </c>
      <c r="G9" s="124">
        <f>PL!G21</f>
        <v>2694</v>
      </c>
      <c r="I9" s="124">
        <f>PL!I21</f>
        <v>-25757</v>
      </c>
      <c r="J9" s="124"/>
      <c r="K9" s="124">
        <f>PL!K21</f>
        <v>-5022</v>
      </c>
    </row>
    <row r="10" spans="1:11" ht="21.75">
      <c r="A10" s="105" t="s">
        <v>71</v>
      </c>
      <c r="B10" s="105"/>
      <c r="E10" s="125"/>
      <c r="G10" s="125"/>
      <c r="I10" s="125"/>
      <c r="J10" s="124"/>
      <c r="K10" s="125"/>
    </row>
    <row r="11" spans="1:10" ht="21.75">
      <c r="A11" s="105" t="s">
        <v>44</v>
      </c>
      <c r="B11" s="105"/>
      <c r="J11" s="124"/>
    </row>
    <row r="12" spans="1:11" ht="21.75">
      <c r="A12" s="105" t="s">
        <v>65</v>
      </c>
      <c r="B12" s="105"/>
      <c r="C12" s="149"/>
      <c r="D12" s="149"/>
      <c r="E12" s="124">
        <v>2588</v>
      </c>
      <c r="F12" s="149"/>
      <c r="G12" s="28">
        <v>2876</v>
      </c>
      <c r="H12"/>
      <c r="I12" s="141">
        <v>2027</v>
      </c>
      <c r="J12"/>
      <c r="K12" s="163">
        <v>2693</v>
      </c>
    </row>
    <row r="13" spans="1:11" ht="21.75">
      <c r="A13" s="105" t="s">
        <v>166</v>
      </c>
      <c r="B13" s="105"/>
      <c r="C13" s="107">
        <v>9</v>
      </c>
      <c r="D13" s="149"/>
      <c r="E13" s="124">
        <v>31779</v>
      </c>
      <c r="F13" s="149"/>
      <c r="G13" s="141">
        <v>41446</v>
      </c>
      <c r="H13"/>
      <c r="I13" s="141">
        <v>30073</v>
      </c>
      <c r="J13"/>
      <c r="K13" s="141">
        <v>41446</v>
      </c>
    </row>
    <row r="14" spans="1:11" ht="21.75">
      <c r="A14" s="150" t="s">
        <v>158</v>
      </c>
      <c r="B14" s="105"/>
      <c r="C14" s="107">
        <v>10</v>
      </c>
      <c r="D14" s="149"/>
      <c r="E14" s="124">
        <v>-8</v>
      </c>
      <c r="F14" s="149"/>
      <c r="G14" s="141">
        <v>0</v>
      </c>
      <c r="H14" s="149"/>
      <c r="I14" s="141">
        <v>-8</v>
      </c>
      <c r="J14" s="149"/>
      <c r="K14" s="142">
        <v>0</v>
      </c>
    </row>
    <row r="15" spans="1:11" ht="21.75">
      <c r="A15" s="105" t="s">
        <v>141</v>
      </c>
      <c r="C15" s="107">
        <v>10</v>
      </c>
      <c r="D15" s="149"/>
      <c r="E15" s="124">
        <v>-24</v>
      </c>
      <c r="F15" s="149"/>
      <c r="G15" s="141">
        <v>-5</v>
      </c>
      <c r="H15"/>
      <c r="I15" s="141">
        <v>-24</v>
      </c>
      <c r="J15"/>
      <c r="K15" s="163">
        <v>-5</v>
      </c>
    </row>
    <row r="16" spans="1:11" ht="21.75">
      <c r="A16" s="105" t="s">
        <v>193</v>
      </c>
      <c r="C16" s="107"/>
      <c r="D16" s="149"/>
      <c r="E16" s="124">
        <v>0</v>
      </c>
      <c r="F16" s="149"/>
      <c r="G16" s="141">
        <v>-1</v>
      </c>
      <c r="H16"/>
      <c r="I16" s="141">
        <v>0</v>
      </c>
      <c r="J16"/>
      <c r="K16" s="163">
        <v>-1</v>
      </c>
    </row>
    <row r="17" spans="1:11" ht="21.75">
      <c r="A17" s="105" t="s">
        <v>142</v>
      </c>
      <c r="B17" s="105"/>
      <c r="C17" s="149"/>
      <c r="D17" s="149"/>
      <c r="E17" s="124">
        <v>-3237</v>
      </c>
      <c r="F17" s="149"/>
      <c r="G17" s="141">
        <v>-5442</v>
      </c>
      <c r="H17"/>
      <c r="I17" s="141">
        <v>-3237</v>
      </c>
      <c r="J17"/>
      <c r="K17" s="141">
        <v>-5442</v>
      </c>
    </row>
    <row r="18" spans="1:11" ht="21.75">
      <c r="A18" s="105" t="s">
        <v>148</v>
      </c>
      <c r="B18" s="105"/>
      <c r="C18" s="149"/>
      <c r="D18" s="149"/>
      <c r="E18" s="124">
        <v>-80</v>
      </c>
      <c r="F18" s="149"/>
      <c r="G18" s="141">
        <v>-149</v>
      </c>
      <c r="H18"/>
      <c r="I18" s="141">
        <v>-80</v>
      </c>
      <c r="J18"/>
      <c r="K18" s="141">
        <v>-149</v>
      </c>
    </row>
    <row r="19" spans="1:11" ht="21.75">
      <c r="A19" s="105" t="s">
        <v>66</v>
      </c>
      <c r="B19" s="105"/>
      <c r="C19" s="149"/>
      <c r="D19" s="149"/>
      <c r="E19" s="124">
        <v>-2626</v>
      </c>
      <c r="F19" s="149"/>
      <c r="G19" s="139">
        <v>313</v>
      </c>
      <c r="H19"/>
      <c r="I19" s="139">
        <v>-2660</v>
      </c>
      <c r="J19"/>
      <c r="K19" s="164">
        <v>284</v>
      </c>
    </row>
    <row r="20" spans="1:11" s="24" customFormat="1" ht="21.75">
      <c r="A20" s="108" t="s">
        <v>143</v>
      </c>
      <c r="B20" s="108"/>
      <c r="C20" s="149"/>
      <c r="D20" s="149"/>
      <c r="E20" s="114">
        <v>12768</v>
      </c>
      <c r="F20" s="149"/>
      <c r="G20" s="130">
        <v>20591</v>
      </c>
      <c r="H20"/>
      <c r="I20" s="130">
        <v>12791</v>
      </c>
      <c r="J20"/>
      <c r="K20" s="130">
        <v>20773</v>
      </c>
    </row>
    <row r="21" spans="1:5" ht="21.75">
      <c r="A21" s="105" t="s">
        <v>88</v>
      </c>
      <c r="B21" s="105"/>
      <c r="E21" s="86"/>
    </row>
    <row r="22" spans="1:11" ht="21.75">
      <c r="A22" s="105" t="s">
        <v>89</v>
      </c>
      <c r="B22" s="105"/>
      <c r="E22" s="89">
        <f>SUM(E9:E20)</f>
        <v>18475</v>
      </c>
      <c r="G22" s="89">
        <f>SUM(G9:G20)</f>
        <v>62323</v>
      </c>
      <c r="I22" s="89">
        <f>SUM(I9:I20)</f>
        <v>13125</v>
      </c>
      <c r="J22" s="124"/>
      <c r="K22" s="89">
        <f>SUM(K9:K20)</f>
        <v>54577</v>
      </c>
    </row>
    <row r="23" spans="1:11" ht="21.75">
      <c r="A23" s="105" t="s">
        <v>57</v>
      </c>
      <c r="B23" s="105"/>
      <c r="E23" s="109"/>
      <c r="G23" s="127"/>
      <c r="I23" s="127"/>
      <c r="J23" s="127"/>
      <c r="K23" s="127"/>
    </row>
    <row r="24" spans="1:11" ht="21.75">
      <c r="A24" s="105" t="s">
        <v>47</v>
      </c>
      <c r="B24" s="105"/>
      <c r="E24" s="106">
        <v>127</v>
      </c>
      <c r="F24" s="149"/>
      <c r="G24" s="141">
        <v>-1123</v>
      </c>
      <c r="H24"/>
      <c r="I24" s="141">
        <v>-648</v>
      </c>
      <c r="J24"/>
      <c r="K24" s="141">
        <v>-922</v>
      </c>
    </row>
    <row r="25" spans="1:11" ht="21.75">
      <c r="A25" s="150" t="s">
        <v>163</v>
      </c>
      <c r="B25" s="105"/>
      <c r="E25" s="106">
        <v>-4161</v>
      </c>
      <c r="F25" s="149"/>
      <c r="G25" s="126">
        <v>0</v>
      </c>
      <c r="H25" s="149"/>
      <c r="I25" s="106">
        <v>0</v>
      </c>
      <c r="J25" s="149"/>
      <c r="K25" s="125">
        <v>0</v>
      </c>
    </row>
    <row r="26" spans="1:11" ht="21.75">
      <c r="A26" s="105" t="s">
        <v>72</v>
      </c>
      <c r="B26" s="105"/>
      <c r="E26" s="106">
        <v>29874</v>
      </c>
      <c r="F26" s="149"/>
      <c r="G26" s="141">
        <v>72714</v>
      </c>
      <c r="H26"/>
      <c r="I26" s="141">
        <v>29874</v>
      </c>
      <c r="J26"/>
      <c r="K26" s="141">
        <v>72714</v>
      </c>
    </row>
    <row r="27" spans="1:11" ht="21.75">
      <c r="A27" s="105" t="s">
        <v>73</v>
      </c>
      <c r="B27" s="105"/>
      <c r="E27" s="106">
        <v>160916</v>
      </c>
      <c r="F27" s="149"/>
      <c r="G27" s="141">
        <v>-86049</v>
      </c>
      <c r="H27"/>
      <c r="I27" s="141">
        <v>160916</v>
      </c>
      <c r="J27"/>
      <c r="K27" s="141">
        <v>-86049</v>
      </c>
    </row>
    <row r="28" spans="1:11" ht="21.75">
      <c r="A28" s="105" t="s">
        <v>75</v>
      </c>
      <c r="B28" s="105"/>
      <c r="E28" s="133">
        <v>10777</v>
      </c>
      <c r="F28" s="149"/>
      <c r="G28" s="165">
        <v>-18108</v>
      </c>
      <c r="H28"/>
      <c r="I28" s="165">
        <v>10777</v>
      </c>
      <c r="J28"/>
      <c r="K28" s="165">
        <v>-18108</v>
      </c>
    </row>
    <row r="29" spans="1:11" ht="21.75">
      <c r="A29" s="105" t="s">
        <v>76</v>
      </c>
      <c r="B29" s="105"/>
      <c r="E29" s="106">
        <v>-6135</v>
      </c>
      <c r="F29" s="149"/>
      <c r="G29" s="141">
        <v>2731</v>
      </c>
      <c r="H29"/>
      <c r="I29" s="141">
        <v>-6135</v>
      </c>
      <c r="J29"/>
      <c r="K29" s="141">
        <v>2731</v>
      </c>
    </row>
    <row r="30" spans="1:11" ht="21.75">
      <c r="A30" s="105" t="s">
        <v>48</v>
      </c>
      <c r="B30" s="105"/>
      <c r="E30" s="106">
        <v>-2518</v>
      </c>
      <c r="F30" s="149"/>
      <c r="G30" s="141">
        <v>-520</v>
      </c>
      <c r="H30"/>
      <c r="I30" s="141">
        <v>-1425</v>
      </c>
      <c r="J30"/>
      <c r="K30" s="141">
        <v>-460</v>
      </c>
    </row>
    <row r="31" spans="1:11" ht="21.75">
      <c r="A31" s="105" t="s">
        <v>127</v>
      </c>
      <c r="B31" s="105"/>
      <c r="E31" s="170"/>
      <c r="F31" s="149"/>
      <c r="G31" s="166"/>
      <c r="H31"/>
      <c r="I31" s="166"/>
      <c r="J31"/>
      <c r="K31" s="166"/>
    </row>
    <row r="32" spans="1:11" ht="21.75">
      <c r="A32" s="105" t="s">
        <v>49</v>
      </c>
      <c r="B32" s="105"/>
      <c r="E32" s="175">
        <v>1381</v>
      </c>
      <c r="F32" s="149"/>
      <c r="G32" s="141">
        <v>-211</v>
      </c>
      <c r="H32"/>
      <c r="I32" s="141">
        <v>2046</v>
      </c>
      <c r="J32"/>
      <c r="K32" s="141">
        <v>-577</v>
      </c>
    </row>
    <row r="33" spans="1:11" s="24" customFormat="1" ht="21.75">
      <c r="A33" s="108" t="s">
        <v>144</v>
      </c>
      <c r="B33" s="108"/>
      <c r="E33" s="176">
        <v>7438</v>
      </c>
      <c r="F33" s="149"/>
      <c r="G33" s="139">
        <v>-1560</v>
      </c>
      <c r="H33"/>
      <c r="I33" s="139">
        <v>7492</v>
      </c>
      <c r="J33"/>
      <c r="K33" s="139">
        <v>-1461</v>
      </c>
    </row>
    <row r="34" spans="1:11" s="24" customFormat="1" ht="21.75">
      <c r="A34" s="108" t="s">
        <v>50</v>
      </c>
      <c r="B34" s="108"/>
      <c r="E34" s="176">
        <v>-5893</v>
      </c>
      <c r="F34" s="149"/>
      <c r="G34" s="139">
        <v>-2086</v>
      </c>
      <c r="H34"/>
      <c r="I34" s="139">
        <v>-5916</v>
      </c>
      <c r="J34"/>
      <c r="K34" s="139">
        <v>-2512</v>
      </c>
    </row>
    <row r="35" spans="1:11" s="24" customFormat="1" ht="21.75">
      <c r="A35" s="108" t="s">
        <v>149</v>
      </c>
      <c r="B35" s="108"/>
      <c r="E35" s="95">
        <v>-410</v>
      </c>
      <c r="F35" s="149"/>
      <c r="G35" s="130">
        <v>-401</v>
      </c>
      <c r="H35"/>
      <c r="I35" s="130">
        <v>-410</v>
      </c>
      <c r="J35"/>
      <c r="K35" s="130">
        <v>-401</v>
      </c>
    </row>
    <row r="36" spans="1:11" ht="21.75">
      <c r="A36" s="105" t="s">
        <v>43</v>
      </c>
      <c r="B36" s="105"/>
      <c r="E36" s="124">
        <f>SUM(E24:E35)+E22</f>
        <v>209871</v>
      </c>
      <c r="G36" s="124">
        <f>SUM(G24:G35)+G22</f>
        <v>27710</v>
      </c>
      <c r="I36" s="124">
        <f>SUM(I24:I35)+I22</f>
        <v>209696</v>
      </c>
      <c r="J36" s="124"/>
      <c r="K36" s="124">
        <f>SUM(K24:K35)+K22</f>
        <v>19532</v>
      </c>
    </row>
    <row r="37" spans="1:11" ht="21.75">
      <c r="A37" s="105" t="s">
        <v>150</v>
      </c>
      <c r="B37" s="105"/>
      <c r="E37" s="124">
        <v>80</v>
      </c>
      <c r="G37" s="164">
        <v>149</v>
      </c>
      <c r="H37"/>
      <c r="I37" s="164">
        <v>80</v>
      </c>
      <c r="J37"/>
      <c r="K37" s="164">
        <v>149</v>
      </c>
    </row>
    <row r="38" spans="1:11" ht="21.75">
      <c r="A38" s="105" t="s">
        <v>155</v>
      </c>
      <c r="B38" s="105"/>
      <c r="E38" s="89">
        <v>-12093</v>
      </c>
      <c r="G38" s="139">
        <v>-23316</v>
      </c>
      <c r="H38"/>
      <c r="I38" s="139">
        <v>-12141</v>
      </c>
      <c r="J38"/>
      <c r="K38" s="139">
        <v>-23528</v>
      </c>
    </row>
    <row r="39" spans="1:11" ht="21.75">
      <c r="A39" s="105" t="s">
        <v>156</v>
      </c>
      <c r="B39" s="105"/>
      <c r="E39" s="89">
        <v>-405</v>
      </c>
      <c r="G39" s="139">
        <v>-1015</v>
      </c>
      <c r="H39"/>
      <c r="I39" s="139">
        <v>-321</v>
      </c>
      <c r="J39"/>
      <c r="K39" s="139">
        <v>-700</v>
      </c>
    </row>
    <row r="40" spans="1:11" ht="21.75">
      <c r="A40" s="104" t="s">
        <v>204</v>
      </c>
      <c r="B40" s="104"/>
      <c r="E40" s="118">
        <f>SUM(E36:E39)</f>
        <v>197453</v>
      </c>
      <c r="G40" s="118">
        <f>SUM(G36:G39)</f>
        <v>3528</v>
      </c>
      <c r="I40" s="118">
        <f>SUM(I36:I39)</f>
        <v>197314</v>
      </c>
      <c r="J40" s="124"/>
      <c r="K40" s="118">
        <f>SUM(K36:K39)</f>
        <v>-4547</v>
      </c>
    </row>
    <row r="41" spans="1:7" ht="21.75">
      <c r="A41" s="104"/>
      <c r="B41" s="104"/>
      <c r="E41" s="124"/>
      <c r="G41" s="124"/>
    </row>
    <row r="42" spans="1:7" ht="21.75">
      <c r="A42" s="7" t="s">
        <v>22</v>
      </c>
      <c r="C42" s="59"/>
      <c r="D42" s="127"/>
      <c r="E42" s="59"/>
      <c r="G42" s="59"/>
    </row>
    <row r="43" spans="1:11" ht="21.75">
      <c r="A43" s="24"/>
      <c r="B43" s="24"/>
      <c r="C43" s="33"/>
      <c r="D43" s="34"/>
      <c r="E43" s="1"/>
      <c r="G43" s="1"/>
      <c r="K43" s="1" t="s">
        <v>54</v>
      </c>
    </row>
    <row r="44" spans="1:7" ht="21.75">
      <c r="A44" s="10" t="s">
        <v>109</v>
      </c>
      <c r="B44" s="56"/>
      <c r="C44" s="57"/>
      <c r="D44" s="58"/>
      <c r="E44" s="57"/>
      <c r="G44" s="57"/>
    </row>
    <row r="45" spans="1:7" ht="21.75">
      <c r="A45" s="56" t="s">
        <v>46</v>
      </c>
      <c r="B45" s="56"/>
      <c r="C45" s="57"/>
      <c r="D45" s="58"/>
      <c r="E45" s="57"/>
      <c r="G45" s="57"/>
    </row>
    <row r="46" spans="1:7" ht="21.75">
      <c r="A46" s="2" t="s">
        <v>168</v>
      </c>
      <c r="B46" s="38"/>
      <c r="C46" s="35"/>
      <c r="D46" s="37"/>
      <c r="E46" s="35"/>
      <c r="G46" s="35"/>
    </row>
    <row r="47" spans="2:11" ht="21.75">
      <c r="B47" s="38"/>
      <c r="C47" s="39"/>
      <c r="D47" s="38"/>
      <c r="E47" s="39"/>
      <c r="G47" s="39"/>
      <c r="K47" s="39" t="s">
        <v>53</v>
      </c>
    </row>
    <row r="48" spans="2:11" ht="21.75">
      <c r="B48" s="38"/>
      <c r="C48" s="39"/>
      <c r="D48" s="38"/>
      <c r="E48" s="181" t="s">
        <v>99</v>
      </c>
      <c r="F48" s="181"/>
      <c r="G48" s="181"/>
      <c r="I48" s="179" t="s">
        <v>100</v>
      </c>
      <c r="J48" s="179"/>
      <c r="K48" s="179"/>
    </row>
    <row r="49" spans="2:11" ht="21.75">
      <c r="B49" s="38"/>
      <c r="C49" s="41" t="s">
        <v>13</v>
      </c>
      <c r="D49" s="38"/>
      <c r="E49" s="42">
        <v>2565</v>
      </c>
      <c r="G49" s="42">
        <v>2564</v>
      </c>
      <c r="I49" s="42">
        <v>2565</v>
      </c>
      <c r="J49" s="43"/>
      <c r="K49" s="42">
        <v>2564</v>
      </c>
    </row>
    <row r="50" spans="1:11" ht="21.75">
      <c r="A50" s="104" t="s">
        <v>195</v>
      </c>
      <c r="B50" s="104"/>
      <c r="E50" s="125"/>
      <c r="G50" s="125"/>
      <c r="I50" s="125"/>
      <c r="J50" s="124"/>
      <c r="K50" s="125"/>
    </row>
    <row r="51" spans="1:11" ht="21.75">
      <c r="A51" s="105" t="s">
        <v>128</v>
      </c>
      <c r="B51" s="105"/>
      <c r="C51" s="107">
        <v>10</v>
      </c>
      <c r="D51" s="149"/>
      <c r="E51" s="109">
        <v>-230000</v>
      </c>
      <c r="F51" s="149"/>
      <c r="G51" s="143">
        <v>-110000</v>
      </c>
      <c r="H51"/>
      <c r="I51" s="143">
        <v>-230000</v>
      </c>
      <c r="J51"/>
      <c r="K51" s="143">
        <v>-110000</v>
      </c>
    </row>
    <row r="52" spans="1:11" ht="21.75">
      <c r="A52" s="105" t="s">
        <v>129</v>
      </c>
      <c r="B52" s="105"/>
      <c r="C52" s="107">
        <v>10</v>
      </c>
      <c r="D52" s="149"/>
      <c r="E52" s="109">
        <v>170000</v>
      </c>
      <c r="F52" s="149"/>
      <c r="G52" s="143">
        <v>110005</v>
      </c>
      <c r="H52"/>
      <c r="I52" s="143">
        <v>170000</v>
      </c>
      <c r="J52"/>
      <c r="K52" s="143">
        <v>110005</v>
      </c>
    </row>
    <row r="53" spans="1:11" ht="21.75">
      <c r="A53" s="105" t="s">
        <v>200</v>
      </c>
      <c r="B53" s="105"/>
      <c r="C53" s="107"/>
      <c r="D53" s="149"/>
      <c r="E53" s="106">
        <v>2780</v>
      </c>
      <c r="F53" s="149"/>
      <c r="G53" s="141">
        <v>-40840</v>
      </c>
      <c r="H53"/>
      <c r="I53" s="141">
        <v>2780</v>
      </c>
      <c r="J53"/>
      <c r="K53" s="141">
        <v>-40840</v>
      </c>
    </row>
    <row r="54" spans="1:11" ht="21.75">
      <c r="A54" s="105" t="s">
        <v>68</v>
      </c>
      <c r="B54" s="105"/>
      <c r="C54" s="107"/>
      <c r="D54" s="149"/>
      <c r="E54" s="106">
        <v>0</v>
      </c>
      <c r="F54" s="149"/>
      <c r="G54" s="141">
        <v>-41</v>
      </c>
      <c r="H54"/>
      <c r="I54" s="141">
        <v>0</v>
      </c>
      <c r="J54"/>
      <c r="K54" s="163">
        <v>0</v>
      </c>
    </row>
    <row r="55" spans="1:11" ht="21.75">
      <c r="A55" s="105" t="s">
        <v>145</v>
      </c>
      <c r="B55" s="105"/>
      <c r="C55" s="107"/>
      <c r="D55" s="149"/>
      <c r="E55" s="106">
        <v>0</v>
      </c>
      <c r="F55" s="149"/>
      <c r="G55" s="141">
        <v>2</v>
      </c>
      <c r="H55"/>
      <c r="I55" s="141">
        <v>0</v>
      </c>
      <c r="J55"/>
      <c r="K55" s="141">
        <v>2</v>
      </c>
    </row>
    <row r="56" spans="1:11" ht="21.75">
      <c r="A56" s="105" t="s">
        <v>95</v>
      </c>
      <c r="B56" s="105"/>
      <c r="C56" s="107"/>
      <c r="D56" s="149"/>
      <c r="E56" s="106">
        <v>-3168</v>
      </c>
      <c r="F56" s="149"/>
      <c r="G56" s="141">
        <v>-2304</v>
      </c>
      <c r="H56"/>
      <c r="I56" s="141">
        <v>-2246</v>
      </c>
      <c r="J56"/>
      <c r="K56" s="141">
        <v>-2090</v>
      </c>
    </row>
    <row r="57" spans="1:11" ht="21.75">
      <c r="A57" s="104" t="s">
        <v>194</v>
      </c>
      <c r="B57" s="104"/>
      <c r="C57" s="107"/>
      <c r="E57" s="110">
        <f>SUM(E51:E56)</f>
        <v>-60388</v>
      </c>
      <c r="G57" s="110">
        <f>SUM(G51:G56)</f>
        <v>-43178</v>
      </c>
      <c r="I57" s="110">
        <f>SUM(I51:I56)</f>
        <v>-59466</v>
      </c>
      <c r="J57" s="124"/>
      <c r="K57" s="110">
        <f>SUM(K51:K56)</f>
        <v>-42923</v>
      </c>
    </row>
    <row r="58" spans="1:11" ht="21.75">
      <c r="A58" s="104" t="s">
        <v>51</v>
      </c>
      <c r="B58" s="104"/>
      <c r="C58" s="107"/>
      <c r="E58" s="88"/>
      <c r="G58" s="59"/>
      <c r="I58" s="59"/>
      <c r="J58" s="127"/>
      <c r="K58" s="59"/>
    </row>
    <row r="59" spans="1:11" ht="21.75">
      <c r="A59" s="105" t="s">
        <v>153</v>
      </c>
      <c r="B59" s="104"/>
      <c r="C59" s="107"/>
      <c r="D59" s="149"/>
      <c r="E59" s="88">
        <v>0</v>
      </c>
      <c r="F59" s="149"/>
      <c r="G59" s="134">
        <v>-7915</v>
      </c>
      <c r="H59"/>
      <c r="I59" s="141">
        <v>0</v>
      </c>
      <c r="J59"/>
      <c r="K59" s="134">
        <v>-7915</v>
      </c>
    </row>
    <row r="60" spans="1:11" ht="21.75">
      <c r="A60" s="105" t="s">
        <v>151</v>
      </c>
      <c r="B60" s="105"/>
      <c r="C60" s="107"/>
      <c r="D60" s="149"/>
      <c r="E60" s="88">
        <v>0</v>
      </c>
      <c r="F60" s="149"/>
      <c r="G60" s="134">
        <v>540000</v>
      </c>
      <c r="H60"/>
      <c r="I60" s="164">
        <v>0</v>
      </c>
      <c r="J60"/>
      <c r="K60" s="134">
        <v>540000</v>
      </c>
    </row>
    <row r="61" spans="1:11" ht="21.75">
      <c r="A61" s="105" t="s">
        <v>122</v>
      </c>
      <c r="B61" s="105"/>
      <c r="C61" s="107"/>
      <c r="D61" s="149"/>
      <c r="E61" s="88">
        <v>-320000</v>
      </c>
      <c r="F61" s="149"/>
      <c r="G61" s="134">
        <v>-540000</v>
      </c>
      <c r="H61"/>
      <c r="I61" s="164">
        <v>-320000</v>
      </c>
      <c r="J61"/>
      <c r="K61" s="134">
        <v>-540000</v>
      </c>
    </row>
    <row r="62" spans="1:11" ht="21.75">
      <c r="A62" s="105" t="s">
        <v>130</v>
      </c>
      <c r="B62" s="105"/>
      <c r="C62" s="107"/>
      <c r="D62" s="149"/>
      <c r="E62" s="88">
        <v>0</v>
      </c>
      <c r="F62" s="149"/>
      <c r="G62" s="134">
        <v>0</v>
      </c>
      <c r="H62"/>
      <c r="I62" s="164">
        <v>0</v>
      </c>
      <c r="J62"/>
      <c r="K62" s="134">
        <v>10000</v>
      </c>
    </row>
    <row r="63" spans="1:11" ht="21.75">
      <c r="A63" s="150" t="s">
        <v>182</v>
      </c>
      <c r="B63" s="105"/>
      <c r="C63" s="107">
        <v>18</v>
      </c>
      <c r="D63" s="149"/>
      <c r="E63" s="88">
        <v>36908</v>
      </c>
      <c r="F63" s="149"/>
      <c r="G63" s="134">
        <v>0</v>
      </c>
      <c r="H63" s="149"/>
      <c r="I63" s="141">
        <v>36908</v>
      </c>
      <c r="J63" s="149"/>
      <c r="K63" s="140">
        <v>0</v>
      </c>
    </row>
    <row r="64" spans="1:11" ht="21.75">
      <c r="A64" s="105" t="s">
        <v>183</v>
      </c>
      <c r="B64" s="105"/>
      <c r="C64" s="107">
        <v>17</v>
      </c>
      <c r="D64" s="149"/>
      <c r="E64" s="88">
        <v>228831</v>
      </c>
      <c r="F64" s="149"/>
      <c r="G64" s="141">
        <v>0</v>
      </c>
      <c r="H64"/>
      <c r="I64" s="141">
        <v>228831</v>
      </c>
      <c r="J64"/>
      <c r="K64" s="141">
        <v>0</v>
      </c>
    </row>
    <row r="65" spans="1:11" ht="21.75">
      <c r="A65" s="105" t="s">
        <v>112</v>
      </c>
      <c r="B65" s="105"/>
      <c r="C65" s="107"/>
      <c r="D65" s="149"/>
      <c r="E65" s="106">
        <v>0</v>
      </c>
      <c r="F65" s="149"/>
      <c r="G65" s="141">
        <v>393800</v>
      </c>
      <c r="H65"/>
      <c r="I65" s="141">
        <v>0</v>
      </c>
      <c r="J65"/>
      <c r="K65" s="141">
        <v>393800</v>
      </c>
    </row>
    <row r="66" spans="1:11" ht="21.75">
      <c r="A66" s="105" t="s">
        <v>120</v>
      </c>
      <c r="B66" s="105"/>
      <c r="C66" s="107"/>
      <c r="D66" s="149"/>
      <c r="E66" s="106">
        <v>0</v>
      </c>
      <c r="F66" s="149"/>
      <c r="G66" s="141">
        <v>-200000</v>
      </c>
      <c r="H66"/>
      <c r="I66" s="141">
        <v>0</v>
      </c>
      <c r="J66"/>
      <c r="K66" s="141">
        <v>-200000</v>
      </c>
    </row>
    <row r="67" spans="1:11" ht="21.75">
      <c r="A67" s="105" t="s">
        <v>146</v>
      </c>
      <c r="B67" s="105"/>
      <c r="C67" s="107"/>
      <c r="D67" s="149"/>
      <c r="E67" s="106">
        <v>-1232</v>
      </c>
      <c r="F67" s="149"/>
      <c r="G67" s="141">
        <v>-1506</v>
      </c>
      <c r="H67"/>
      <c r="I67" s="141">
        <v>-1067</v>
      </c>
      <c r="J67"/>
      <c r="K67" s="141">
        <v>-1357</v>
      </c>
    </row>
    <row r="68" spans="1:11" ht="21.75">
      <c r="A68" s="105" t="s">
        <v>147</v>
      </c>
      <c r="B68" s="105"/>
      <c r="C68" s="149"/>
      <c r="D68" s="149"/>
      <c r="E68" s="106">
        <v>0</v>
      </c>
      <c r="F68" s="149"/>
      <c r="G68" s="141">
        <v>-2680</v>
      </c>
      <c r="H68"/>
      <c r="I68" s="141">
        <v>0</v>
      </c>
      <c r="J68"/>
      <c r="K68" s="141">
        <v>-2680</v>
      </c>
    </row>
    <row r="69" spans="1:11" ht="21.75">
      <c r="A69" s="167" t="s">
        <v>201</v>
      </c>
      <c r="B69" s="105"/>
      <c r="C69" s="149"/>
      <c r="D69" s="149"/>
      <c r="E69" s="106">
        <v>7</v>
      </c>
      <c r="F69" s="149"/>
      <c r="G69" s="141">
        <v>0</v>
      </c>
      <c r="H69" s="149"/>
      <c r="I69" s="139">
        <v>7</v>
      </c>
      <c r="J69" s="149"/>
      <c r="K69" s="142">
        <v>0</v>
      </c>
    </row>
    <row r="70" spans="1:11" ht="21.75">
      <c r="A70" s="104" t="s">
        <v>134</v>
      </c>
      <c r="B70" s="104"/>
      <c r="E70" s="110">
        <f>SUM(E59:E69)</f>
        <v>-55486</v>
      </c>
      <c r="G70" s="110">
        <f>SUM(G59:G69)</f>
        <v>181699</v>
      </c>
      <c r="I70" s="110">
        <f>SUM(I59:I69)</f>
        <v>-55321</v>
      </c>
      <c r="J70" s="124"/>
      <c r="K70" s="110">
        <f>SUM(K59:K69)</f>
        <v>191848</v>
      </c>
    </row>
    <row r="71" spans="1:11" ht="21.75">
      <c r="A71" s="104" t="s">
        <v>196</v>
      </c>
      <c r="B71" s="104"/>
      <c r="E71" s="125">
        <f>SUM(E40,E57,E70)</f>
        <v>81579</v>
      </c>
      <c r="G71" s="125">
        <f>SUM(G40,G57,G70)</f>
        <v>142049</v>
      </c>
      <c r="I71" s="125">
        <f>SUM(I40,I57,I70)</f>
        <v>82527</v>
      </c>
      <c r="J71" s="124"/>
      <c r="K71" s="125">
        <f>SUM(K40,K57,K70)</f>
        <v>144378</v>
      </c>
    </row>
    <row r="72" spans="1:11" ht="21.75">
      <c r="A72" s="105" t="s">
        <v>58</v>
      </c>
      <c r="B72" s="105"/>
      <c r="E72" s="130">
        <v>70643</v>
      </c>
      <c r="F72" s="149"/>
      <c r="G72" s="130">
        <v>47203</v>
      </c>
      <c r="H72"/>
      <c r="I72" s="130">
        <v>61683</v>
      </c>
      <c r="J72"/>
      <c r="K72" s="114">
        <v>33966</v>
      </c>
    </row>
    <row r="73" spans="1:11" ht="22.5" thickBot="1">
      <c r="A73" s="104" t="s">
        <v>56</v>
      </c>
      <c r="B73" s="104"/>
      <c r="E73" s="151">
        <f>SUM(E71:E72)</f>
        <v>152222</v>
      </c>
      <c r="G73" s="151">
        <f>SUM(G71:G72)</f>
        <v>189252</v>
      </c>
      <c r="I73" s="151">
        <f>SUM(I71:I72)</f>
        <v>144210</v>
      </c>
      <c r="J73" s="124"/>
      <c r="K73" s="151">
        <f>SUM(K71:K72)</f>
        <v>178344</v>
      </c>
    </row>
    <row r="74" spans="1:11" ht="22.5" thickTop="1">
      <c r="A74" s="105"/>
      <c r="B74" s="105"/>
      <c r="E74" s="111">
        <f>E73-'BS'!I11</f>
        <v>0</v>
      </c>
      <c r="F74" s="112"/>
      <c r="G74" s="111"/>
      <c r="H74" s="112"/>
      <c r="I74" s="113">
        <f>I73-'BS'!M11</f>
        <v>0</v>
      </c>
      <c r="J74" s="112"/>
      <c r="K74" s="112"/>
    </row>
    <row r="75" spans="1:9" ht="21.75">
      <c r="A75" s="104" t="s">
        <v>117</v>
      </c>
      <c r="B75" s="105"/>
      <c r="E75" s="125"/>
      <c r="G75" s="125"/>
      <c r="I75" s="3"/>
    </row>
    <row r="76" spans="1:9" ht="21.75">
      <c r="A76" s="105" t="s">
        <v>118</v>
      </c>
      <c r="B76" s="105"/>
      <c r="E76" s="125"/>
      <c r="G76" s="125"/>
      <c r="I76" s="3"/>
    </row>
    <row r="77" spans="1:11" ht="21.75">
      <c r="A77" s="167" t="s">
        <v>154</v>
      </c>
      <c r="B77" s="105"/>
      <c r="E77" s="106">
        <v>321</v>
      </c>
      <c r="F77" s="106"/>
      <c r="G77" s="141">
        <v>1573</v>
      </c>
      <c r="H77" s="141"/>
      <c r="I77" s="141">
        <v>0</v>
      </c>
      <c r="J77" s="141"/>
      <c r="K77" s="141">
        <v>1573</v>
      </c>
    </row>
    <row r="78" spans="1:11" ht="21.75">
      <c r="A78" s="167" t="s">
        <v>172</v>
      </c>
      <c r="B78" s="105"/>
      <c r="E78" s="106">
        <v>3</v>
      </c>
      <c r="F78" s="106"/>
      <c r="G78" s="141">
        <v>10</v>
      </c>
      <c r="H78" s="141"/>
      <c r="I78" s="141">
        <v>0</v>
      </c>
      <c r="J78" s="141"/>
      <c r="K78" s="141">
        <v>0</v>
      </c>
    </row>
    <row r="79" spans="1:11" ht="21.75">
      <c r="A79" s="167" t="s">
        <v>173</v>
      </c>
      <c r="B79" s="105"/>
      <c r="E79" s="106">
        <v>0</v>
      </c>
      <c r="F79" s="106"/>
      <c r="G79" s="141">
        <v>39861</v>
      </c>
      <c r="H79" s="141"/>
      <c r="I79" s="141">
        <v>0</v>
      </c>
      <c r="J79" s="141"/>
      <c r="K79" s="141">
        <v>39861</v>
      </c>
    </row>
    <row r="80" spans="1:11" ht="21.75">
      <c r="A80" s="105"/>
      <c r="B80" s="105"/>
      <c r="E80" s="106"/>
      <c r="F80" s="106"/>
      <c r="G80" s="106"/>
      <c r="H80" s="106"/>
      <c r="I80" s="106"/>
      <c r="J80" s="106"/>
      <c r="K80" s="106"/>
    </row>
    <row r="81" spans="1:7" ht="21.75">
      <c r="A81" s="7" t="s">
        <v>22</v>
      </c>
      <c r="C81" s="59"/>
      <c r="D81" s="127"/>
      <c r="E81" s="59"/>
      <c r="G81" s="59"/>
    </row>
    <row r="82" spans="3:7" ht="21.75">
      <c r="C82" s="33"/>
      <c r="D82" s="46"/>
      <c r="E82" s="33"/>
      <c r="G82" s="33"/>
    </row>
  </sheetData>
  <sheetProtection/>
  <mergeCells count="4">
    <mergeCell ref="E6:G6"/>
    <mergeCell ref="I6:K6"/>
    <mergeCell ref="E48:G48"/>
    <mergeCell ref="I48:K48"/>
  </mergeCells>
  <printOptions horizontalCentered="1"/>
  <pageMargins left="0.984251968503937" right="0.31496062992125984" top="0.7874015748031497" bottom="0.1968503937007874" header="0.1968503937007874" footer="0.1968503937007874"/>
  <pageSetup firstPageNumber="2" useFirstPageNumber="1" fitToHeight="0" horizontalDpi="600" verticalDpi="600" orientation="portrait" paperSize="9" scale="77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Daughtrat Wongsangthip</cp:lastModifiedBy>
  <cp:lastPrinted>2022-05-11T06:42:36Z</cp:lastPrinted>
  <dcterms:created xsi:type="dcterms:W3CDTF">1999-07-14T02:33:10Z</dcterms:created>
  <dcterms:modified xsi:type="dcterms:W3CDTF">2022-05-11T06:42:41Z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0x010100FECF56CF0908D7458AD40D012A2828B4</vt:lpwstr>
  </property>
</Properties>
</file>