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0755" windowHeight="8775" activeTab="2"/>
  </bookViews>
  <sheets>
    <sheet name="BS" sheetId="1" r:id="rId1"/>
    <sheet name="pl" sheetId="2" r:id="rId2"/>
    <sheet name="SE" sheetId="3" r:id="rId3"/>
  </sheets>
  <definedNames>
    <definedName name="_xlnm.Print_Area" localSheetId="2">'SE'!$A$1:$L$27</definedName>
  </definedNames>
  <calcPr fullCalcOnLoad="1"/>
</workbook>
</file>

<file path=xl/sharedStrings.xml><?xml version="1.0" encoding="utf-8"?>
<sst xmlns="http://schemas.openxmlformats.org/spreadsheetml/2006/main" count="247" uniqueCount="182">
  <si>
    <t>สินทรัพย์หมุนเวียน</t>
  </si>
  <si>
    <t>รวมสินทรัพย์หมุนเวียน</t>
  </si>
  <si>
    <t>รวมสินทรัพย์</t>
  </si>
  <si>
    <t>หนี้สินหมุนเวียน</t>
  </si>
  <si>
    <t>หนี้สินหมุนเวียนอื่น</t>
  </si>
  <si>
    <t>รวมหนี้สินหมุนเวียน</t>
  </si>
  <si>
    <t>รวมหนี้สิน</t>
  </si>
  <si>
    <t>ทุนจดทะเบียน</t>
  </si>
  <si>
    <t>รวมรายได้</t>
  </si>
  <si>
    <t>สินทรัพย์</t>
  </si>
  <si>
    <t>รวมค่าใช้จ่าย</t>
  </si>
  <si>
    <t>รวม</t>
  </si>
  <si>
    <t>สินทรัพย์ไม่หมุนเวียน</t>
  </si>
  <si>
    <t>รวมสินทรัพย์ไม่หมุนเวียน</t>
  </si>
  <si>
    <t>หมายเหตุ</t>
  </si>
  <si>
    <t xml:space="preserve">ทุนเรือนหุ้น </t>
  </si>
  <si>
    <t xml:space="preserve">ค่าใช้จ่าย </t>
  </si>
  <si>
    <t>รายได้</t>
  </si>
  <si>
    <t>หนี้สินและส่วนของผู้ถือหุ้น</t>
  </si>
  <si>
    <t>ส่วนของผู้ถือหุ้น</t>
  </si>
  <si>
    <t>รวมส่วนของผู้ถือหุ้น</t>
  </si>
  <si>
    <t>รวมหนี้สินและส่วนของผู้ถือหุ้น</t>
  </si>
  <si>
    <t>กำไรสะสม</t>
  </si>
  <si>
    <t xml:space="preserve">ยังไม่ได้จัดสรร </t>
  </si>
  <si>
    <t>หมายเหตุประกอบงบการเงินเป็นส่วนหนึ่งของงบการเงินนี้</t>
  </si>
  <si>
    <t xml:space="preserve">   </t>
  </si>
  <si>
    <t xml:space="preserve">   กรรมการ</t>
  </si>
  <si>
    <t>งบแสดงการเปลี่ยนแปลงส่วนของผู้ถือหุ้น</t>
  </si>
  <si>
    <t>สินทรัพย์หมุนเวียนอื่น</t>
  </si>
  <si>
    <t>รายได้ดอกเบี้ย</t>
  </si>
  <si>
    <t>รายได้อื่น</t>
  </si>
  <si>
    <t>รายได้ค่าธรรมเนียมและบริการ</t>
  </si>
  <si>
    <t>และชำระแล้ว</t>
  </si>
  <si>
    <t>ทุนเรือนหุ้นที่ออก</t>
  </si>
  <si>
    <t>(หน่วย: บาท)</t>
  </si>
  <si>
    <t>ชำระภายในหนึ่งปี</t>
  </si>
  <si>
    <t>ส่วนที่ถึงกำหนดชำระภายในหนึ่งปี</t>
  </si>
  <si>
    <t>เงินสดและรายการเทียบเท่าเงินสด</t>
  </si>
  <si>
    <t>ค่าใช้จ่ายทางการเงิน</t>
  </si>
  <si>
    <t xml:space="preserve">  </t>
  </si>
  <si>
    <t>รวมหนี้สินไม่หมุนเวียน</t>
  </si>
  <si>
    <t>หนี้สินไม่หมุนเวียน</t>
  </si>
  <si>
    <t>ยังไม่ได้จัดสรร</t>
  </si>
  <si>
    <t>เงินปันผลจ่าย</t>
  </si>
  <si>
    <t xml:space="preserve">   ชำระภายในหนึ่งปี</t>
  </si>
  <si>
    <t>ค่าใช้จ่ายในการบริหาร</t>
  </si>
  <si>
    <t>จัดสรรแล้ว - สำรองตามกฎหมาย</t>
  </si>
  <si>
    <t>ลูกหนี้ตามสัญญาเช่าการเงิน - ส่วนที่ถึงกำหนด</t>
  </si>
  <si>
    <t>ลูกหนี้ตามสัญญาเช่าซื้อ - ส่วนที่ถึงกำหนด</t>
  </si>
  <si>
    <t>เงินฝากธนาคารที่มีภาระค้ำประกัน</t>
  </si>
  <si>
    <t>ลูกหนี้ตามสัญญาเช่าการเงิน - สุทธิจาก</t>
  </si>
  <si>
    <t>ลูกหนี้ตามสัญญาเช่าซื้อ - สุทธิจาก</t>
  </si>
  <si>
    <t>จัดสรรแล้ว -</t>
  </si>
  <si>
    <t>สำรองตามกฎหมาย</t>
  </si>
  <si>
    <t>ทุนออกจำหน่ายและเรียกชำระแล้ว</t>
  </si>
  <si>
    <t xml:space="preserve">งบแสดงฐานะการเงิน </t>
  </si>
  <si>
    <t>งบแสดงฐานะการเงิน (ต่อ)</t>
  </si>
  <si>
    <t>ลูกหนี้การค้าและลูกหนี้อื่น</t>
  </si>
  <si>
    <t>เจ้าหนี้การค้าและเจ้าหนี้อื่น</t>
  </si>
  <si>
    <t xml:space="preserve">อุปกรณ์ </t>
  </si>
  <si>
    <t xml:space="preserve">สินทรัพย์ไม่มีตัวตน </t>
  </si>
  <si>
    <t>หนี้สินและส่วนของผู้ถือหุ้น (ต่อ)</t>
  </si>
  <si>
    <t>18</t>
  </si>
  <si>
    <t>กำไรก่อนค่าใช้จ่ายทางการเงินและค่าใช้จ่ายภาษีเงินได้</t>
  </si>
  <si>
    <t>กำไรก่อนค่าใช้จ่ายภาษีเงินได้</t>
  </si>
  <si>
    <t>ค่าใช้จ่ายภาษีเงินได้</t>
  </si>
  <si>
    <t>งบกระแสเงินสด</t>
  </si>
  <si>
    <t>กระแสเงินสดจากกิจกรรมดำเนินงาน</t>
  </si>
  <si>
    <t xml:space="preserve">   จากกิจกรรมดำเนินงาน</t>
  </si>
  <si>
    <t>ค่าเสื่อมราคาและค่าตัดจำหน่าย</t>
  </si>
  <si>
    <t>ค่าใช้จ่ายดอกเบี้ย</t>
  </si>
  <si>
    <t>สำรองผลประโยชน์ระยะยาวของพนักงาน</t>
  </si>
  <si>
    <t>กำไรจากการดำเนินงานก่อนการเปลี่ยนแปลง</t>
  </si>
  <si>
    <t xml:space="preserve">   ในสินทรัพย์และหนี้สินดำเนินงาน</t>
  </si>
  <si>
    <t>งบกระแสเงินสด (ต่อ)</t>
  </si>
  <si>
    <t xml:space="preserve">   ลูกหนี้การค้าและลูกหนี้อื่น</t>
  </si>
  <si>
    <t xml:space="preserve">   สินทรัพย์หมุนเวียนอื่น</t>
  </si>
  <si>
    <t xml:space="preserve">   เจ้าหนี้การค้าและเจ้าหนี้อื่น</t>
  </si>
  <si>
    <t xml:space="preserve">   หนี้สินหมุนเวียนอื่น</t>
  </si>
  <si>
    <t xml:space="preserve">   หนี้สินไม่หมุนเวียนอื่น</t>
  </si>
  <si>
    <t xml:space="preserve">   จ่ายดอกเบี้ย</t>
  </si>
  <si>
    <t xml:space="preserve">   จ่ายภาษีเงินได้</t>
  </si>
  <si>
    <t>เงินสดสุทธิใช้ไปในกิจกรรมดำเนินงาน</t>
  </si>
  <si>
    <t>กระแสเงินสดจากกิจกรรมลงทุน</t>
  </si>
  <si>
    <t>กระแสเงินสดจากกิจกรรมจัดหาเงิน</t>
  </si>
  <si>
    <t>เงินเบิกเกินบัญชีและเงินกู้ยืมระยะสั้น</t>
  </si>
  <si>
    <t>เงินสดและรายการเทียบเท่าเงินสด ณ วันต้นปี</t>
  </si>
  <si>
    <t>เงินสดและรายการเทียบเท่าเงินสด ณ วันสิ้นปี</t>
  </si>
  <si>
    <t>20</t>
  </si>
  <si>
    <t>19</t>
  </si>
  <si>
    <t>กำไรต่อหุ้นขั้นพื้นฐาน</t>
  </si>
  <si>
    <t>9</t>
  </si>
  <si>
    <t>21</t>
  </si>
  <si>
    <t>เงินสดสุทธิจากกิจกรรมจัดหาเงิน</t>
  </si>
  <si>
    <t>ถึงกำหนดชำระภายในหนึ่งปี</t>
  </si>
  <si>
    <t>ลูกหนี้ตามสัญญาเช่าการเงิน</t>
  </si>
  <si>
    <t>22</t>
  </si>
  <si>
    <t>23</t>
  </si>
  <si>
    <t>หุ้นสามัญ 200,000,000 หุ้น มูลค่าหุ้นละ 1 บาท</t>
  </si>
  <si>
    <t>บริษัท ลีซ อิท จำกัด (มหาชน)</t>
  </si>
  <si>
    <t>หุ้นสามัญ</t>
  </si>
  <si>
    <t>ส่วนเกินมูลค่า</t>
  </si>
  <si>
    <t>ส่วนเกินมูลค่าหุ้นสามัญ</t>
  </si>
  <si>
    <t xml:space="preserve">กำไรขาดทุนเบ็ดเสร็จรวมสำหรับปี </t>
  </si>
  <si>
    <t>เงินสดรับจากการออกหุ้นสามัญ</t>
  </si>
  <si>
    <t>จำนวนหุ้นสามัญถัวเฉลี่ยถ่วงน้ำหนัก (หุ้น)</t>
  </si>
  <si>
    <t>งบกำไรขาดทุนเบ็ดเสร็จ</t>
  </si>
  <si>
    <t xml:space="preserve">กำไรขาดทุนเบ็ดเสร็จอื่น: </t>
  </si>
  <si>
    <t>8</t>
  </si>
  <si>
    <t>17</t>
  </si>
  <si>
    <t>25</t>
  </si>
  <si>
    <t>กำไรสำหรับปี</t>
  </si>
  <si>
    <t>ผลขาดทุนจากการประมาณการตามหลักคณิตศาสตร์ประกันภัย</t>
  </si>
  <si>
    <t>กำไรขาดทุนเบ็ดเสร็จอื่นสำหรับปี</t>
  </si>
  <si>
    <t>ค่าตัดจำหน่ายดอกเบี้ยรับตามสัญญาเช่าการเงินและสัญญาเช่าซื้อ</t>
  </si>
  <si>
    <t>สินทรัพย์จากการดำเนินงาน (เพิ่มขึ้น) ลดลง</t>
  </si>
  <si>
    <t>หนี้สินจากการดำเนินงานเพิ่มขึ้น (ลดลง)</t>
  </si>
  <si>
    <t>ภาษีเงินได้ค้างจ่าย</t>
  </si>
  <si>
    <t>ยอดคงเหลือ ณ วันที่ 31 ธันวาคม 2557</t>
  </si>
  <si>
    <t>2557</t>
  </si>
  <si>
    <t>เงินเบิกเกินบัญชีและเงินกู้ยืมระยะสั้นจากสถาบันการเงิน</t>
  </si>
  <si>
    <t>7</t>
  </si>
  <si>
    <t>13</t>
  </si>
  <si>
    <t xml:space="preserve">   ส่วนที่ถึงกำหนดชำระภายในหนึ่งปี</t>
  </si>
  <si>
    <t>หุ้นสามัญ 200,000,000 หุ้น เรียกชำระแล้วหุ้นละ 1 บาท</t>
  </si>
  <si>
    <t>ข้อมูลกระแสเงินสดเปิดเผยเพิ่มเติม</t>
  </si>
  <si>
    <t>รายการที่ไม่ใช่เงินสด</t>
  </si>
  <si>
    <t xml:space="preserve">   สินทรัพย์ซื้อมาภายใต้สัญญาเช่าการเงิน</t>
  </si>
  <si>
    <t>เงินกู้ยืมระยะยาว - ส่วนที่ถึงกำหนด</t>
  </si>
  <si>
    <t>เงินกู้ยืมระยะยาว - สุทธิจากส่วนที่ถึงกำหนด</t>
  </si>
  <si>
    <t>เงินสดรับจากการกู้ยืมระยะยาว</t>
  </si>
  <si>
    <t>เงินสดจ่ายชำระคืนเงินกู้ยืมระยะยาว</t>
  </si>
  <si>
    <t>เงินสดจ่ายชำระหนี้สินภายใต้สัญญาเช่าการเงิน</t>
  </si>
  <si>
    <t>เงินฝากธนาคารที่มีภาระค้ำประกัน (เพิ่มขึ้น) ลดลง</t>
  </si>
  <si>
    <t xml:space="preserve">   จากสถาบันการเงินเพิ่มขึ้น (ลดลง)</t>
  </si>
  <si>
    <t>ส่วนของหนี้สินตามสัญญาเช่าการเงินที่ถึงกำหนด</t>
  </si>
  <si>
    <t>หนี้สินตามสัญญาเช่าการเงิน - สุทธิจาก</t>
  </si>
  <si>
    <t>ยอดคงเหลือ ณ วันที่ 1 มกราคม 2557</t>
  </si>
  <si>
    <t>ณ วันที่ 31 ธันวาคม 2558</t>
  </si>
  <si>
    <t>2558</t>
  </si>
  <si>
    <t>สำหรับปีสิ้นสุดวันที่ 31 ธันวาคม 2558</t>
  </si>
  <si>
    <t>ยอดคงเหลือ ณ วันที่ 1 มกราคม 2558</t>
  </si>
  <si>
    <t>ยอดคงเหลือ ณ วันที่ 31 ธันวาคม 2558</t>
  </si>
  <si>
    <t>หุ้นกู้</t>
  </si>
  <si>
    <t>เงินสดรับจากการออกหุ้นกู้</t>
  </si>
  <si>
    <t>รายการที่จะไม่ถูกบันทึกในส่วนของกำไรหรือขาดทุนในภายหลัง</t>
  </si>
  <si>
    <t>หัก: ผลกระทบของภาษีเงินได้</t>
  </si>
  <si>
    <t>เงินสดใช้ไปในกิจกรรมดำเนินงาน</t>
  </si>
  <si>
    <t>กำไรจากการจำหน่ายอุปกรณ์</t>
  </si>
  <si>
    <t>เงินสดรับจากการจำหน่ายอุปกรณ์</t>
  </si>
  <si>
    <t>26</t>
  </si>
  <si>
    <t>29</t>
  </si>
  <si>
    <t>ลูกหนี้จากการรับซื้อสิทธิเรียกร้อง - สุทธิจากส่วนที่</t>
  </si>
  <si>
    <t>ลูกหนี้ตามสัญญาเงินให้กู้ยืม - ส่วนที่ถึงกำหนดชำระภายในหนึ่งปี</t>
  </si>
  <si>
    <t>ลูกหนี้จากการรับซื้อสิทธิเรียกร้อง - ส่วนที่ถึงกำหนด</t>
  </si>
  <si>
    <t>สินทรัพย์ภาษีเงินได้รอการตัดบัญชี</t>
  </si>
  <si>
    <t>เงินรับรอคืนลูกหนี้จากการรับซื้อสิทธิเรียกร้องและ</t>
  </si>
  <si>
    <t>หนี้สินไม่หมุนเวียนอื่น</t>
  </si>
  <si>
    <t>กำไรหรือขาดทุน:</t>
  </si>
  <si>
    <t>27</t>
  </si>
  <si>
    <t>กำไรต่อหุ้น</t>
  </si>
  <si>
    <t xml:space="preserve">   ลูกหนี้จากการรับซื้อสิทธิเรียกร้อง</t>
  </si>
  <si>
    <t xml:space="preserve">   ลูกหนี้ตามสัญญาเช่าทางการเงิน</t>
  </si>
  <si>
    <t xml:space="preserve">   ลูกหนี้ตามสัญญาเช่าซื้อ</t>
  </si>
  <si>
    <t>เงินสดสุทธิจาก (ใช้ไปใน) กิจกรรมลงทุน</t>
  </si>
  <si>
    <t>เงินสดและรายการเทียบเท่าเงินสดเพิ่มขึ้นสุทธิ</t>
  </si>
  <si>
    <t>เงินปันผลจ่าย (หมายเหตุ 30)</t>
  </si>
  <si>
    <t>โอนกำไรสะสมยังไม่ได้จัดสรรเป็น</t>
  </si>
  <si>
    <t xml:space="preserve">   สำรองตามกฎหมาย (หมายเหตุ 24)</t>
  </si>
  <si>
    <t>ลูกหนี้ตามสัญญาเงินให้กู้ยืม - สุทธิจากส่วนที่ถึงกำหนดชำระภายในหนึ่งปี</t>
  </si>
  <si>
    <t xml:space="preserve">   ลูกหนี้ตามสัญญาเงินให้กู้ยืม</t>
  </si>
  <si>
    <t>24</t>
  </si>
  <si>
    <t>16</t>
  </si>
  <si>
    <t>ออกหุ้นสามัญเพิ่มทุน (หมายเหตุ 23)</t>
  </si>
  <si>
    <t xml:space="preserve">รายการปรับกระทบยอดกำไรก่อนค่าใช้จ่ายภาษีเงินได้เป็นเงินสดรับ (จ่าย) </t>
  </si>
  <si>
    <t>ค่าใช้จ่ายในการขาย/จัดหาสินค้า</t>
  </si>
  <si>
    <t>หนี้สงสัยจะสูญของลูกหนี้การค้าและลูกหนี้อื่น (โอนกลับ)</t>
  </si>
  <si>
    <t>หนี้สงสัยจะสูญของลูกหนี้ตามสัญญาเงินให้กู้ยืม (โอนกลับ)</t>
  </si>
  <si>
    <t xml:space="preserve">หนี้สงสัยจะสูญของลูกหนี้จากการรับซื้อสิทธิเรียกร้อง </t>
  </si>
  <si>
    <t>หนี้สงสัยจะสูญของลูกหนี้ตามสัญญาเช่าการเงิน (โอนกลับ)</t>
  </si>
  <si>
    <t>หนี้สงสัยจะสูญของลูกหนี้ตามสัญญาเช่าซื้อ (โอนกลับ)</t>
  </si>
  <si>
    <t>เงินสดจ่ายซื้ออุปกรณ์และสินทรัพย์ไม่มีตัวตน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</si>
</sst>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.00\ ;\(#,##0.00\)"/>
    <numFmt numFmtId="181" formatCode="#,##0.00;\(#,##0.00\)"/>
    <numFmt numFmtId="182" formatCode="#,##0;\(#,##0\)"/>
    <numFmt numFmtId="183" formatCode="#,##0.0\ ;\(#,##0.0\)"/>
    <numFmt numFmtId="184" formatCode="#,##0\ ;\(#,##0\)"/>
    <numFmt numFmtId="185" formatCode="_(* #,##0.0_);_(* \(#,##0.0\);_(* &quot;-&quot;??_);_(@_)"/>
    <numFmt numFmtId="186" formatCode="_(* #,##0_);_(* \(#,##0\);_(* &quot;-&quot;??_);_(@_)"/>
    <numFmt numFmtId="187" formatCode="#,##0.000\ ;\(#,##0.000\)"/>
    <numFmt numFmtId="188" formatCode="#,##0.0000\ ;\(#,##0.0000\)"/>
    <numFmt numFmtId="189" formatCode="_-* #,##0.0_-;\-* #,##0.0_-;_-* &quot;-&quot;??_-;_-@_-"/>
    <numFmt numFmtId="190" formatCode="_-* #,##0_-;\-* #,##0_-;_-* &quot;-&quot;??_-;_-@_-"/>
    <numFmt numFmtId="191" formatCode="#,##0.0;\(#,##0.0\)"/>
    <numFmt numFmtId="192" formatCode="\-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_ ;\-#,##0\ "/>
    <numFmt numFmtId="198" formatCode="#,##0.0_);\(#,##0.0\)"/>
  </numFmts>
  <fonts count="47">
    <font>
      <sz val="15"/>
      <name val="Angsana New"/>
      <family val="1"/>
    </font>
    <font>
      <sz val="14"/>
      <name val="Cordia New"/>
      <family val="0"/>
    </font>
    <font>
      <sz val="8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i/>
      <sz val="16"/>
      <name val="Angsana New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color indexed="8"/>
      <name val="Angsana New"/>
      <family val="1"/>
    </font>
    <font>
      <i/>
      <sz val="16"/>
      <color indexed="8"/>
      <name val="Angsana New"/>
      <family val="1"/>
    </font>
    <font>
      <sz val="16"/>
      <color indexed="8"/>
      <name val="Angsana New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theme="1"/>
      <name val="Angsana New"/>
      <family val="1"/>
    </font>
    <font>
      <i/>
      <sz val="16"/>
      <color theme="1"/>
      <name val="Angsana New"/>
      <family val="1"/>
    </font>
    <font>
      <sz val="16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49" fontId="6" fillId="0" borderId="0" xfId="0" applyNumberFormat="1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186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vertical="center"/>
    </xf>
    <xf numFmtId="181" fontId="3" fillId="0" borderId="0" xfId="0" applyNumberFormat="1" applyFont="1" applyAlignment="1">
      <alignment horizontal="left" vertical="center"/>
    </xf>
    <xf numFmtId="181" fontId="4" fillId="0" borderId="0" xfId="0" applyNumberFormat="1" applyFont="1" applyAlignment="1">
      <alignment horizontal="centerContinuous" vertical="center"/>
    </xf>
    <xf numFmtId="181" fontId="4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186" fontId="4" fillId="0" borderId="0" xfId="0" applyNumberFormat="1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186" fontId="5" fillId="0" borderId="0" xfId="0" applyNumberFormat="1" applyFont="1" applyFill="1" applyAlignment="1">
      <alignment horizontal="right" vertical="center"/>
    </xf>
    <xf numFmtId="0" fontId="4" fillId="0" borderId="10" xfId="0" applyFont="1" applyBorder="1" applyAlignment="1" quotePrefix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86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0" xfId="0" applyNumberFormat="1" applyFont="1" applyBorder="1" applyAlignment="1">
      <alignment vertical="center"/>
    </xf>
    <xf numFmtId="186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180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41" fontId="4" fillId="0" borderId="0" xfId="42" applyNumberFormat="1" applyFont="1" applyAlignment="1">
      <alignment horizontal="center" vertical="center"/>
    </xf>
    <xf numFmtId="41" fontId="4" fillId="0" borderId="11" xfId="42" applyNumberFormat="1" applyFont="1" applyBorder="1" applyAlignment="1">
      <alignment vertical="center"/>
    </xf>
    <xf numFmtId="41" fontId="4" fillId="0" borderId="0" xfId="42" applyNumberFormat="1" applyFont="1" applyAlignment="1">
      <alignment vertical="center"/>
    </xf>
    <xf numFmtId="41" fontId="4" fillId="0" borderId="12" xfId="42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7" fontId="6" fillId="0" borderId="0" xfId="0" applyNumberFormat="1" applyFont="1" applyBorder="1" applyAlignment="1">
      <alignment vertical="center"/>
    </xf>
    <xf numFmtId="37" fontId="4" fillId="0" borderId="0" xfId="0" applyNumberFormat="1" applyFont="1" applyAlignment="1">
      <alignment vertical="center"/>
    </xf>
    <xf numFmtId="37" fontId="6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0" borderId="0" xfId="0" applyFont="1" applyBorder="1" applyAlignment="1" quotePrefix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186" fontId="4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42" applyNumberFormat="1" applyFont="1" applyBorder="1" applyAlignment="1">
      <alignment horizontal="right" vertical="center"/>
    </xf>
    <xf numFmtId="41" fontId="4" fillId="0" borderId="0" xfId="42" applyNumberFormat="1" applyFont="1" applyAlignment="1">
      <alignment horizontal="right" vertical="center"/>
    </xf>
    <xf numFmtId="41" fontId="4" fillId="0" borderId="11" xfId="42" applyNumberFormat="1" applyFont="1" applyBorder="1" applyAlignment="1">
      <alignment horizontal="right" vertical="center"/>
    </xf>
    <xf numFmtId="41" fontId="4" fillId="0" borderId="13" xfId="42" applyNumberFormat="1" applyFont="1" applyBorder="1" applyAlignment="1">
      <alignment horizontal="right" vertical="center"/>
    </xf>
    <xf numFmtId="186" fontId="4" fillId="0" borderId="0" xfId="42" applyNumberFormat="1" applyFont="1" applyAlignment="1">
      <alignment vertical="center"/>
    </xf>
    <xf numFmtId="41" fontId="4" fillId="0" borderId="0" xfId="42" applyNumberFormat="1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 quotePrefix="1">
      <alignment vertical="center"/>
    </xf>
    <xf numFmtId="41" fontId="4" fillId="0" borderId="10" xfId="42" applyNumberFormat="1" applyFont="1" applyBorder="1" applyAlignment="1">
      <alignment horizontal="right" vertical="center"/>
    </xf>
    <xf numFmtId="49" fontId="44" fillId="0" borderId="0" xfId="0" applyNumberFormat="1" applyFont="1" applyFill="1" applyAlignment="1">
      <alignment vertical="center"/>
    </xf>
    <xf numFmtId="41" fontId="4" fillId="0" borderId="0" xfId="0" applyNumberFormat="1" applyFont="1" applyAlignment="1">
      <alignment horizontal="left" vertical="center"/>
    </xf>
    <xf numFmtId="49" fontId="45" fillId="0" borderId="0" xfId="0" applyNumberFormat="1" applyFont="1" applyFill="1" applyAlignment="1">
      <alignment vertical="center"/>
    </xf>
    <xf numFmtId="49" fontId="46" fillId="0" borderId="0" xfId="0" applyNumberFormat="1" applyFont="1" applyFill="1" applyAlignment="1">
      <alignment vertical="center"/>
    </xf>
    <xf numFmtId="41" fontId="4" fillId="0" borderId="0" xfId="0" applyNumberFormat="1" applyFont="1" applyBorder="1" applyAlignment="1">
      <alignment horizontal="left" vertical="center"/>
    </xf>
    <xf numFmtId="181" fontId="4" fillId="0" borderId="0" xfId="0" applyNumberFormat="1" applyFont="1" applyBorder="1" applyAlignment="1">
      <alignment horizontal="centerContinuous" vertical="center"/>
    </xf>
    <xf numFmtId="41" fontId="4" fillId="0" borderId="1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1" fontId="4" fillId="0" borderId="12" xfId="0" applyNumberFormat="1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7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9" fontId="4" fillId="0" borderId="0" xfId="0" applyNumberFormat="1" applyFont="1" applyFill="1" applyBorder="1" applyAlignment="1">
      <alignment vertical="center"/>
    </xf>
    <xf numFmtId="39" fontId="4" fillId="0" borderId="12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40" fontId="3" fillId="0" borderId="0" xfId="0" applyNumberFormat="1" applyFont="1" applyFill="1" applyAlignment="1">
      <alignment horizontal="left" vertical="center"/>
    </xf>
    <xf numFmtId="40" fontId="4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center"/>
    </xf>
    <xf numFmtId="186" fontId="4" fillId="0" borderId="0" xfId="42" applyNumberFormat="1" applyFont="1" applyFill="1" applyAlignment="1">
      <alignment horizontal="centerContinuous" vertical="center"/>
    </xf>
    <xf numFmtId="186" fontId="4" fillId="0" borderId="0" xfId="42" applyNumberFormat="1" applyFont="1" applyFill="1" applyBorder="1" applyAlignment="1">
      <alignment horizontal="centerContinuous" vertical="center"/>
    </xf>
    <xf numFmtId="40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86" fontId="4" fillId="0" borderId="0" xfId="42" applyNumberFormat="1" applyFont="1" applyFill="1" applyAlignment="1">
      <alignment vertical="center"/>
    </xf>
    <xf numFmtId="186" fontId="4" fillId="0" borderId="0" xfId="42" applyNumberFormat="1" applyFont="1" applyFill="1" applyBorder="1" applyAlignment="1">
      <alignment vertical="center"/>
    </xf>
    <xf numFmtId="40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41" fontId="4" fillId="0" borderId="0" xfId="42" applyNumberFormat="1" applyFont="1" applyFill="1" applyBorder="1" applyAlignment="1">
      <alignment horizontal="right" vertical="center"/>
    </xf>
    <xf numFmtId="41" fontId="4" fillId="0" borderId="0" xfId="42" applyNumberFormat="1" applyFont="1" applyFill="1" applyAlignment="1">
      <alignment horizontal="right" vertical="center"/>
    </xf>
    <xf numFmtId="41" fontId="4" fillId="0" borderId="10" xfId="42" applyNumberFormat="1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1" xfId="42" applyNumberFormat="1" applyFont="1" applyFill="1" applyBorder="1" applyAlignment="1">
      <alignment horizontal="right" vertical="center"/>
    </xf>
    <xf numFmtId="41" fontId="4" fillId="0" borderId="15" xfId="42" applyNumberFormat="1" applyFont="1" applyFill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171" fontId="3" fillId="0" borderId="0" xfId="44" applyFont="1" applyFill="1" applyAlignment="1">
      <alignment horizontal="left" vertical="center"/>
    </xf>
    <xf numFmtId="171" fontId="3" fillId="0" borderId="0" xfId="44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Continuous" vertical="center"/>
    </xf>
    <xf numFmtId="181" fontId="3" fillId="0" borderId="0" xfId="0" applyNumberFormat="1" applyFont="1" applyFill="1" applyAlignment="1">
      <alignment horizontal="left" vertical="center"/>
    </xf>
    <xf numFmtId="181" fontId="3" fillId="0" borderId="0" xfId="0" applyNumberFormat="1" applyFont="1" applyFill="1" applyBorder="1" applyAlignment="1">
      <alignment horizontal="left" vertical="center"/>
    </xf>
    <xf numFmtId="181" fontId="4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/>
    </xf>
    <xf numFmtId="171" fontId="4" fillId="0" borderId="0" xfId="44" applyFont="1" applyFill="1" applyBorder="1" applyAlignment="1">
      <alignment vertical="center"/>
    </xf>
    <xf numFmtId="171" fontId="4" fillId="0" borderId="10" xfId="44" applyFont="1" applyFill="1" applyBorder="1" applyAlignment="1">
      <alignment horizontal="center" vertical="center"/>
    </xf>
    <xf numFmtId="171" fontId="4" fillId="0" borderId="0" xfId="44" applyFont="1" applyFill="1" applyBorder="1" applyAlignment="1">
      <alignment horizontal="center" vertical="center"/>
    </xf>
    <xf numFmtId="171" fontId="4" fillId="0" borderId="0" xfId="44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1" fontId="4" fillId="0" borderId="10" xfId="44" applyFont="1" applyFill="1" applyBorder="1" applyAlignment="1">
      <alignment vertical="center"/>
    </xf>
    <xf numFmtId="171" fontId="4" fillId="0" borderId="0" xfId="44" applyFont="1" applyFill="1" applyBorder="1" applyAlignment="1" quotePrefix="1">
      <alignment vertical="center"/>
    </xf>
    <xf numFmtId="41" fontId="4" fillId="0" borderId="0" xfId="44" applyNumberFormat="1" applyFont="1" applyFill="1" applyBorder="1" applyAlignment="1">
      <alignment horizontal="center" vertical="center"/>
    </xf>
    <xf numFmtId="41" fontId="4" fillId="0" borderId="0" xfId="44" applyNumberFormat="1" applyFont="1" applyFill="1" applyBorder="1" applyAlignment="1">
      <alignment vertical="center"/>
    </xf>
    <xf numFmtId="197" fontId="4" fillId="0" borderId="0" xfId="44" applyNumberFormat="1" applyFont="1" applyFill="1" applyBorder="1" applyAlignment="1">
      <alignment horizontal="center" vertical="center"/>
    </xf>
    <xf numFmtId="41" fontId="4" fillId="0" borderId="15" xfId="44" applyNumberFormat="1" applyFont="1" applyFill="1" applyBorder="1" applyAlignment="1">
      <alignment horizontal="center" vertical="center"/>
    </xf>
    <xf numFmtId="186" fontId="4" fillId="0" borderId="0" xfId="44" applyNumberFormat="1" applyFont="1" applyFill="1" applyBorder="1" applyAlignment="1">
      <alignment vertical="center"/>
    </xf>
    <xf numFmtId="171" fontId="4" fillId="0" borderId="0" xfId="44" applyFont="1" applyFill="1" applyAlignment="1">
      <alignment vertical="center"/>
    </xf>
    <xf numFmtId="41" fontId="4" fillId="0" borderId="16" xfId="44" applyNumberFormat="1" applyFont="1" applyFill="1" applyBorder="1" applyAlignment="1">
      <alignment horizontal="center" vertical="center"/>
    </xf>
    <xf numFmtId="41" fontId="4" fillId="0" borderId="17" xfId="44" applyNumberFormat="1" applyFont="1" applyFill="1" applyBorder="1" applyAlignment="1">
      <alignment horizontal="center" vertical="center"/>
    </xf>
    <xf numFmtId="171" fontId="4" fillId="0" borderId="10" xfId="44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showGridLines="0" view="pageBreakPreview" zoomScaleNormal="115" zoomScaleSheetLayoutView="100" zoomScalePageLayoutView="0" workbookViewId="0" topLeftCell="A91">
      <selection activeCell="F67" sqref="F67"/>
    </sheetView>
  </sheetViews>
  <sheetFormatPr defaultColWidth="9.140625" defaultRowHeight="23.25" customHeight="1"/>
  <cols>
    <col min="1" max="1" width="1.57421875" style="6" customWidth="1"/>
    <col min="2" max="3" width="2.7109375" style="6" customWidth="1"/>
    <col min="4" max="4" width="10.00390625" style="6" customWidth="1"/>
    <col min="5" max="5" width="16.28125" style="6" customWidth="1"/>
    <col min="6" max="6" width="34.00390625" style="6" customWidth="1"/>
    <col min="7" max="7" width="9.00390625" style="10" bestFit="1" customWidth="1"/>
    <col min="8" max="8" width="1.1484375" style="34" customWidth="1"/>
    <col min="9" max="9" width="14.8515625" style="24" customWidth="1"/>
    <col min="10" max="10" width="1.1484375" style="34" customWidth="1"/>
    <col min="11" max="11" width="14.8515625" style="24" customWidth="1"/>
    <col min="12" max="12" width="1.1484375" style="6" customWidth="1"/>
    <col min="13" max="16384" width="9.140625" style="6" customWidth="1"/>
  </cols>
  <sheetData>
    <row r="1" spans="1:11" ht="23.25" customHeight="1">
      <c r="A1" s="1" t="s">
        <v>99</v>
      </c>
      <c r="B1" s="2"/>
      <c r="C1" s="2"/>
      <c r="D1" s="2"/>
      <c r="E1" s="2"/>
      <c r="F1" s="2"/>
      <c r="G1" s="3"/>
      <c r="H1" s="4"/>
      <c r="I1" s="5"/>
      <c r="J1" s="4"/>
      <c r="K1" s="5"/>
    </row>
    <row r="2" spans="1:11" ht="23.25" customHeight="1">
      <c r="A2" s="7" t="s">
        <v>55</v>
      </c>
      <c r="B2" s="8"/>
      <c r="C2" s="8"/>
      <c r="D2" s="8"/>
      <c r="E2" s="8"/>
      <c r="F2" s="8"/>
      <c r="G2" s="3"/>
      <c r="H2" s="8"/>
      <c r="I2" s="5"/>
      <c r="J2" s="8"/>
      <c r="K2" s="5"/>
    </row>
    <row r="3" spans="1:11" ht="23.25" customHeight="1">
      <c r="A3" s="7" t="s">
        <v>138</v>
      </c>
      <c r="B3" s="8"/>
      <c r="C3" s="8"/>
      <c r="D3" s="8"/>
      <c r="E3" s="8"/>
      <c r="F3" s="8"/>
      <c r="G3" s="3"/>
      <c r="H3" s="8"/>
      <c r="I3" s="5"/>
      <c r="J3" s="8"/>
      <c r="K3" s="5"/>
    </row>
    <row r="4" spans="2:11" ht="23.25" customHeight="1">
      <c r="B4" s="9"/>
      <c r="C4" s="9"/>
      <c r="D4" s="9"/>
      <c r="E4" s="9"/>
      <c r="F4" s="9"/>
      <c r="H4" s="9"/>
      <c r="I4" s="11"/>
      <c r="J4" s="9"/>
      <c r="K4" s="11" t="s">
        <v>34</v>
      </c>
    </row>
    <row r="5" spans="2:11" ht="23.25" customHeight="1">
      <c r="B5" s="9"/>
      <c r="C5" s="9"/>
      <c r="D5" s="9"/>
      <c r="E5" s="9"/>
      <c r="F5" s="9"/>
      <c r="G5" s="12" t="s">
        <v>14</v>
      </c>
      <c r="H5" s="13"/>
      <c r="I5" s="14" t="s">
        <v>139</v>
      </c>
      <c r="J5" s="15"/>
      <c r="K5" s="14" t="s">
        <v>119</v>
      </c>
    </row>
    <row r="6" spans="1:11" ht="23.25" customHeight="1">
      <c r="A6" s="16" t="s">
        <v>9</v>
      </c>
      <c r="F6" s="17"/>
      <c r="G6" s="18"/>
      <c r="H6" s="19"/>
      <c r="I6" s="20"/>
      <c r="J6" s="19"/>
      <c r="K6" s="20"/>
    </row>
    <row r="7" spans="1:10" ht="23.25" customHeight="1">
      <c r="A7" s="21" t="s">
        <v>0</v>
      </c>
      <c r="E7" s="22"/>
      <c r="F7" s="22"/>
      <c r="H7" s="23"/>
      <c r="J7" s="23"/>
    </row>
    <row r="8" spans="1:11" ht="23.25" customHeight="1">
      <c r="A8" s="6" t="s">
        <v>37</v>
      </c>
      <c r="E8" s="22"/>
      <c r="F8" s="22"/>
      <c r="G8" s="10" t="s">
        <v>121</v>
      </c>
      <c r="H8" s="23"/>
      <c r="I8" s="25">
        <v>71470335</v>
      </c>
      <c r="J8" s="26"/>
      <c r="K8" s="25">
        <v>9974542</v>
      </c>
    </row>
    <row r="9" spans="1:11" ht="23.25" customHeight="1">
      <c r="A9" s="6" t="s">
        <v>57</v>
      </c>
      <c r="E9" s="22"/>
      <c r="F9" s="22"/>
      <c r="G9" s="10" t="s">
        <v>108</v>
      </c>
      <c r="H9" s="23"/>
      <c r="I9" s="25">
        <v>24093203</v>
      </c>
      <c r="J9" s="26"/>
      <c r="K9" s="25">
        <v>51869126</v>
      </c>
    </row>
    <row r="10" spans="1:11" s="27" customFormat="1" ht="23.25" customHeight="1">
      <c r="A10" s="27" t="s">
        <v>153</v>
      </c>
      <c r="E10" s="28"/>
      <c r="F10" s="28"/>
      <c r="G10" s="29">
        <v>9</v>
      </c>
      <c r="H10" s="30"/>
      <c r="I10" s="31">
        <v>202114854</v>
      </c>
      <c r="J10" s="32"/>
      <c r="K10" s="31">
        <v>187339798</v>
      </c>
    </row>
    <row r="11" spans="1:11" s="27" customFormat="1" ht="23.25" customHeight="1">
      <c r="A11" s="6" t="s">
        <v>154</v>
      </c>
      <c r="E11" s="28"/>
      <c r="F11" s="28"/>
      <c r="G11" s="29"/>
      <c r="H11" s="30"/>
      <c r="I11" s="31"/>
      <c r="J11" s="32"/>
      <c r="K11" s="31"/>
    </row>
    <row r="12" spans="1:11" ht="23.25" customHeight="1">
      <c r="A12" s="6" t="s">
        <v>25</v>
      </c>
      <c r="B12" s="6" t="s">
        <v>35</v>
      </c>
      <c r="E12" s="22"/>
      <c r="F12" s="22"/>
      <c r="G12" s="33">
        <v>10</v>
      </c>
      <c r="H12" s="23"/>
      <c r="I12" s="25">
        <v>518314760</v>
      </c>
      <c r="J12" s="26"/>
      <c r="K12" s="25">
        <v>253664894</v>
      </c>
    </row>
    <row r="13" spans="1:11" ht="23.25" customHeight="1">
      <c r="A13" s="6" t="s">
        <v>47</v>
      </c>
      <c r="E13" s="22"/>
      <c r="F13" s="22"/>
      <c r="H13" s="23"/>
      <c r="I13" s="25"/>
      <c r="J13" s="26"/>
      <c r="K13" s="25"/>
    </row>
    <row r="14" spans="1:11" ht="23.25" customHeight="1">
      <c r="A14" s="6" t="s">
        <v>25</v>
      </c>
      <c r="B14" s="6" t="s">
        <v>35</v>
      </c>
      <c r="E14" s="22"/>
      <c r="F14" s="22"/>
      <c r="G14" s="33">
        <v>11</v>
      </c>
      <c r="H14" s="23"/>
      <c r="I14" s="25">
        <v>112983477</v>
      </c>
      <c r="J14" s="26"/>
      <c r="K14" s="25">
        <v>144955548</v>
      </c>
    </row>
    <row r="15" spans="1:11" ht="23.25" customHeight="1">
      <c r="A15" s="6" t="s">
        <v>48</v>
      </c>
      <c r="E15" s="22"/>
      <c r="F15" s="22"/>
      <c r="H15" s="23"/>
      <c r="I15" s="25"/>
      <c r="J15" s="26"/>
      <c r="K15" s="25"/>
    </row>
    <row r="16" spans="1:11" ht="23.25" customHeight="1">
      <c r="A16" s="6" t="s">
        <v>25</v>
      </c>
      <c r="B16" s="6" t="s">
        <v>35</v>
      </c>
      <c r="E16" s="22"/>
      <c r="F16" s="22"/>
      <c r="G16" s="33">
        <v>12</v>
      </c>
      <c r="H16" s="23"/>
      <c r="I16" s="25">
        <v>72540255</v>
      </c>
      <c r="J16" s="26"/>
      <c r="K16" s="25">
        <v>50704088</v>
      </c>
    </row>
    <row r="17" spans="1:11" ht="23.25" customHeight="1">
      <c r="A17" s="6" t="s">
        <v>28</v>
      </c>
      <c r="E17" s="22"/>
      <c r="F17" s="22"/>
      <c r="G17" s="33"/>
      <c r="H17" s="23"/>
      <c r="I17" s="35">
        <v>8259189</v>
      </c>
      <c r="J17" s="26"/>
      <c r="K17" s="35">
        <v>7330693</v>
      </c>
    </row>
    <row r="18" spans="1:11" ht="23.25" customHeight="1">
      <c r="A18" s="21" t="s">
        <v>1</v>
      </c>
      <c r="E18" s="22"/>
      <c r="F18" s="22"/>
      <c r="H18" s="23"/>
      <c r="I18" s="36">
        <f>SUM(I8:I17)</f>
        <v>1009776073</v>
      </c>
      <c r="J18" s="26"/>
      <c r="K18" s="36">
        <f>SUM(K8:K17)</f>
        <v>705838689</v>
      </c>
    </row>
    <row r="19" spans="1:11" ht="23.25" customHeight="1">
      <c r="A19" s="21" t="s">
        <v>12</v>
      </c>
      <c r="E19" s="22"/>
      <c r="F19" s="22"/>
      <c r="H19" s="23"/>
      <c r="I19" s="37"/>
      <c r="J19" s="26"/>
      <c r="K19" s="37"/>
    </row>
    <row r="20" spans="1:11" ht="23.25" customHeight="1">
      <c r="A20" s="6" t="s">
        <v>49</v>
      </c>
      <c r="E20" s="22"/>
      <c r="F20" s="22"/>
      <c r="G20" s="10" t="s">
        <v>122</v>
      </c>
      <c r="H20" s="23"/>
      <c r="I20" s="37">
        <v>43348695</v>
      </c>
      <c r="J20" s="26"/>
      <c r="K20" s="37">
        <v>16032627</v>
      </c>
    </row>
    <row r="21" spans="1:11" ht="23.25" customHeight="1">
      <c r="A21" s="6" t="s">
        <v>169</v>
      </c>
      <c r="E21" s="22"/>
      <c r="F21" s="22"/>
      <c r="G21" s="10" t="s">
        <v>91</v>
      </c>
      <c r="H21" s="23"/>
      <c r="I21" s="37">
        <v>0</v>
      </c>
      <c r="J21" s="26"/>
      <c r="K21" s="37">
        <v>14755185</v>
      </c>
    </row>
    <row r="22" spans="1:11" ht="23.25" customHeight="1">
      <c r="A22" s="6" t="s">
        <v>152</v>
      </c>
      <c r="E22" s="22"/>
      <c r="F22" s="22"/>
      <c r="G22" s="33"/>
      <c r="H22" s="23"/>
      <c r="I22" s="37"/>
      <c r="J22" s="26"/>
      <c r="K22" s="37"/>
    </row>
    <row r="23" spans="2:11" ht="23.25" customHeight="1">
      <c r="B23" s="6" t="s">
        <v>94</v>
      </c>
      <c r="E23" s="22"/>
      <c r="F23" s="22"/>
      <c r="G23" s="33">
        <v>10</v>
      </c>
      <c r="H23" s="23"/>
      <c r="I23" s="37">
        <v>110345</v>
      </c>
      <c r="J23" s="26"/>
      <c r="K23" s="37">
        <v>1419742</v>
      </c>
    </row>
    <row r="24" spans="1:11" ht="23.25" customHeight="1">
      <c r="A24" s="6" t="s">
        <v>50</v>
      </c>
      <c r="E24" s="22"/>
      <c r="F24" s="22"/>
      <c r="H24" s="23"/>
      <c r="I24" s="37"/>
      <c r="J24" s="26"/>
      <c r="K24" s="37"/>
    </row>
    <row r="25" spans="1:11" ht="23.25" customHeight="1">
      <c r="A25" s="6" t="s">
        <v>25</v>
      </c>
      <c r="B25" s="6" t="s">
        <v>36</v>
      </c>
      <c r="E25" s="22"/>
      <c r="F25" s="22"/>
      <c r="G25" s="33">
        <v>11</v>
      </c>
      <c r="H25" s="23"/>
      <c r="I25" s="37">
        <v>56686041</v>
      </c>
      <c r="J25" s="26"/>
      <c r="K25" s="37">
        <v>88049842</v>
      </c>
    </row>
    <row r="26" spans="1:11" ht="23.25" customHeight="1">
      <c r="A26" s="6" t="s">
        <v>51</v>
      </c>
      <c r="E26" s="22"/>
      <c r="F26" s="22"/>
      <c r="H26" s="23"/>
      <c r="I26" s="37"/>
      <c r="J26" s="26"/>
      <c r="K26" s="37"/>
    </row>
    <row r="27" spans="1:11" ht="23.25" customHeight="1">
      <c r="A27" s="6" t="s">
        <v>25</v>
      </c>
      <c r="B27" s="6" t="s">
        <v>36</v>
      </c>
      <c r="E27" s="22"/>
      <c r="F27" s="22"/>
      <c r="G27" s="33">
        <v>12</v>
      </c>
      <c r="H27" s="23"/>
      <c r="I27" s="37">
        <v>44556236</v>
      </c>
      <c r="J27" s="26"/>
      <c r="K27" s="37">
        <v>21244356</v>
      </c>
    </row>
    <row r="28" spans="1:11" ht="23.25" customHeight="1">
      <c r="A28" s="6" t="s">
        <v>59</v>
      </c>
      <c r="E28" s="22"/>
      <c r="F28" s="22"/>
      <c r="G28" s="33">
        <v>14</v>
      </c>
      <c r="H28" s="23"/>
      <c r="I28" s="37">
        <v>9722798</v>
      </c>
      <c r="J28" s="26"/>
      <c r="K28" s="37">
        <v>7781094</v>
      </c>
    </row>
    <row r="29" spans="1:11" ht="23.25" customHeight="1">
      <c r="A29" s="6" t="s">
        <v>60</v>
      </c>
      <c r="E29" s="22"/>
      <c r="F29" s="22"/>
      <c r="G29" s="33">
        <v>15</v>
      </c>
      <c r="H29" s="23"/>
      <c r="I29" s="37">
        <v>1328085</v>
      </c>
      <c r="J29" s="26"/>
      <c r="K29" s="37">
        <v>1228095</v>
      </c>
    </row>
    <row r="30" spans="1:11" ht="23.25" customHeight="1">
      <c r="A30" s="6" t="s">
        <v>155</v>
      </c>
      <c r="E30" s="22"/>
      <c r="F30" s="22"/>
      <c r="G30" s="33">
        <v>16</v>
      </c>
      <c r="H30" s="23"/>
      <c r="I30" s="37">
        <v>6307606</v>
      </c>
      <c r="J30" s="26"/>
      <c r="K30" s="37">
        <v>4434934</v>
      </c>
    </row>
    <row r="31" spans="1:11" ht="23.25" customHeight="1">
      <c r="A31" s="21" t="s">
        <v>13</v>
      </c>
      <c r="E31" s="22"/>
      <c r="F31" s="22" t="s">
        <v>25</v>
      </c>
      <c r="H31" s="23"/>
      <c r="I31" s="36">
        <f>SUM(I20:I30)</f>
        <v>162059806</v>
      </c>
      <c r="J31" s="26"/>
      <c r="K31" s="36">
        <f>SUM(K20:K30)</f>
        <v>154945875</v>
      </c>
    </row>
    <row r="32" spans="1:11" ht="23.25" customHeight="1" thickBot="1">
      <c r="A32" s="21" t="s">
        <v>2</v>
      </c>
      <c r="E32" s="22"/>
      <c r="F32" s="22"/>
      <c r="H32" s="23"/>
      <c r="I32" s="38">
        <f>I18+I31</f>
        <v>1171835879</v>
      </c>
      <c r="J32" s="26"/>
      <c r="K32" s="38">
        <f>K18+K31</f>
        <v>860784564</v>
      </c>
    </row>
    <row r="33" spans="4:10" ht="23.25" customHeight="1" thickTop="1">
      <c r="D33" s="39"/>
      <c r="G33" s="40"/>
      <c r="H33" s="41"/>
      <c r="J33" s="41"/>
    </row>
    <row r="34" spans="1:10" ht="23.25" customHeight="1">
      <c r="A34" s="6" t="s">
        <v>24</v>
      </c>
      <c r="D34" s="39"/>
      <c r="G34" s="42"/>
      <c r="H34" s="43"/>
      <c r="J34" s="43"/>
    </row>
    <row r="35" spans="1:11" ht="23.25" customHeight="1">
      <c r="A35" s="1" t="s">
        <v>99</v>
      </c>
      <c r="B35" s="2"/>
      <c r="C35" s="2"/>
      <c r="D35" s="2"/>
      <c r="E35" s="2"/>
      <c r="F35" s="2" t="s">
        <v>39</v>
      </c>
      <c r="G35" s="3"/>
      <c r="H35" s="4"/>
      <c r="I35" s="5"/>
      <c r="J35" s="4"/>
      <c r="K35" s="5"/>
    </row>
    <row r="36" spans="1:11" ht="23.25" customHeight="1">
      <c r="A36" s="7" t="s">
        <v>56</v>
      </c>
      <c r="B36" s="8"/>
      <c r="C36" s="8"/>
      <c r="D36" s="8"/>
      <c r="E36" s="8"/>
      <c r="F36" s="8"/>
      <c r="G36" s="3"/>
      <c r="H36" s="8"/>
      <c r="I36" s="5"/>
      <c r="J36" s="8"/>
      <c r="K36" s="5"/>
    </row>
    <row r="37" spans="1:11" ht="23.25" customHeight="1">
      <c r="A37" s="7" t="s">
        <v>138</v>
      </c>
      <c r="B37" s="8"/>
      <c r="C37" s="8"/>
      <c r="D37" s="8"/>
      <c r="E37" s="8"/>
      <c r="F37" s="8"/>
      <c r="G37" s="3"/>
      <c r="H37" s="8"/>
      <c r="I37" s="5"/>
      <c r="J37" s="8"/>
      <c r="K37" s="5"/>
    </row>
    <row r="38" spans="2:11" ht="23.25" customHeight="1">
      <c r="B38" s="9"/>
      <c r="C38" s="9"/>
      <c r="D38" s="9"/>
      <c r="E38" s="9"/>
      <c r="F38" s="9"/>
      <c r="H38" s="9"/>
      <c r="I38" s="11"/>
      <c r="J38" s="9"/>
      <c r="K38" s="11" t="s">
        <v>34</v>
      </c>
    </row>
    <row r="39" spans="2:11" ht="23.25" customHeight="1">
      <c r="B39" s="9"/>
      <c r="C39" s="9"/>
      <c r="D39" s="9"/>
      <c r="E39" s="9"/>
      <c r="F39" s="9"/>
      <c r="G39" s="12" t="s">
        <v>14</v>
      </c>
      <c r="H39" s="13"/>
      <c r="I39" s="14" t="s">
        <v>139</v>
      </c>
      <c r="J39" s="15"/>
      <c r="K39" s="14" t="s">
        <v>119</v>
      </c>
    </row>
    <row r="40" spans="1:11" ht="23.25" customHeight="1">
      <c r="A40" s="16" t="s">
        <v>18</v>
      </c>
      <c r="D40" s="45"/>
      <c r="E40" s="45"/>
      <c r="F40" s="45"/>
      <c r="H40" s="45"/>
      <c r="I40" s="46"/>
      <c r="J40" s="45"/>
      <c r="K40" s="46"/>
    </row>
    <row r="41" spans="1:10" ht="23.25" customHeight="1">
      <c r="A41" s="21" t="s">
        <v>3</v>
      </c>
      <c r="E41" s="22"/>
      <c r="F41" s="22"/>
      <c r="H41" s="23"/>
      <c r="J41" s="23"/>
    </row>
    <row r="42" spans="1:11" ht="23.25" customHeight="1">
      <c r="A42" s="6" t="s">
        <v>120</v>
      </c>
      <c r="E42" s="22"/>
      <c r="F42" s="22"/>
      <c r="G42" s="10" t="s">
        <v>109</v>
      </c>
      <c r="H42" s="23"/>
      <c r="I42" s="47">
        <v>313184033</v>
      </c>
      <c r="J42" s="23"/>
      <c r="K42" s="47">
        <v>366201061</v>
      </c>
    </row>
    <row r="43" spans="1:11" ht="23.25" customHeight="1">
      <c r="A43" s="6" t="s">
        <v>58</v>
      </c>
      <c r="E43" s="22"/>
      <c r="F43" s="22"/>
      <c r="G43" s="10" t="s">
        <v>62</v>
      </c>
      <c r="H43" s="23"/>
      <c r="I43" s="47">
        <v>656433</v>
      </c>
      <c r="J43" s="23"/>
      <c r="K43" s="47">
        <v>8378766</v>
      </c>
    </row>
    <row r="44" spans="1:11" ht="23.25" customHeight="1">
      <c r="A44" s="6" t="s">
        <v>128</v>
      </c>
      <c r="E44" s="22"/>
      <c r="F44" s="22"/>
      <c r="H44" s="23"/>
      <c r="I44" s="47"/>
      <c r="J44" s="23"/>
      <c r="K44" s="47"/>
    </row>
    <row r="45" spans="1:11" ht="23.25" customHeight="1">
      <c r="A45" s="6" t="s">
        <v>25</v>
      </c>
      <c r="B45" s="6" t="s">
        <v>35</v>
      </c>
      <c r="E45" s="22"/>
      <c r="F45" s="22"/>
      <c r="G45" s="10" t="s">
        <v>89</v>
      </c>
      <c r="H45" s="23"/>
      <c r="I45" s="47">
        <v>9191600</v>
      </c>
      <c r="J45" s="23"/>
      <c r="K45" s="47">
        <v>23878612</v>
      </c>
    </row>
    <row r="46" spans="1:11" ht="23.25" customHeight="1">
      <c r="A46" s="6" t="s">
        <v>135</v>
      </c>
      <c r="E46" s="22"/>
      <c r="F46" s="22"/>
      <c r="H46" s="23"/>
      <c r="I46" s="48"/>
      <c r="J46" s="23"/>
      <c r="K46" s="48"/>
    </row>
    <row r="47" spans="1:11" ht="23.25" customHeight="1">
      <c r="A47" s="6" t="s">
        <v>44</v>
      </c>
      <c r="E47" s="22"/>
      <c r="F47" s="22"/>
      <c r="G47" s="10" t="s">
        <v>88</v>
      </c>
      <c r="H47" s="23"/>
      <c r="I47" s="48">
        <v>429999</v>
      </c>
      <c r="J47" s="23"/>
      <c r="K47" s="48">
        <v>379187</v>
      </c>
    </row>
    <row r="48" spans="1:11" ht="23.25" customHeight="1">
      <c r="A48" s="6" t="s">
        <v>117</v>
      </c>
      <c r="E48" s="22"/>
      <c r="F48" s="22"/>
      <c r="H48" s="23"/>
      <c r="I48" s="48">
        <v>9995180</v>
      </c>
      <c r="J48" s="23"/>
      <c r="K48" s="48">
        <v>6285752</v>
      </c>
    </row>
    <row r="49" spans="1:11" ht="23.25" customHeight="1">
      <c r="A49" s="6" t="s">
        <v>156</v>
      </c>
      <c r="E49" s="22"/>
      <c r="F49" s="22"/>
      <c r="H49" s="23"/>
      <c r="I49" s="48"/>
      <c r="J49" s="23"/>
      <c r="K49" s="48"/>
    </row>
    <row r="50" spans="2:11" ht="23.25" customHeight="1">
      <c r="B50" s="6" t="s">
        <v>95</v>
      </c>
      <c r="E50" s="22"/>
      <c r="F50" s="22"/>
      <c r="G50" s="33"/>
      <c r="H50" s="23"/>
      <c r="I50" s="49">
        <v>42909217</v>
      </c>
      <c r="J50" s="23"/>
      <c r="K50" s="49">
        <v>30846213</v>
      </c>
    </row>
    <row r="51" spans="1:11" ht="23.25" customHeight="1">
      <c r="A51" s="6" t="s">
        <v>4</v>
      </c>
      <c r="E51" s="22"/>
      <c r="F51" s="22"/>
      <c r="G51" s="33"/>
      <c r="H51" s="23"/>
      <c r="I51" s="50">
        <v>29188937</v>
      </c>
      <c r="J51" s="23"/>
      <c r="K51" s="50">
        <v>38606374</v>
      </c>
    </row>
    <row r="52" spans="1:11" ht="23.25" customHeight="1">
      <c r="A52" s="21" t="s">
        <v>5</v>
      </c>
      <c r="E52" s="22"/>
      <c r="F52" s="22"/>
      <c r="H52" s="23"/>
      <c r="I52" s="51">
        <f>SUM(I42:I51)</f>
        <v>405555399</v>
      </c>
      <c r="J52" s="23"/>
      <c r="K52" s="51">
        <f>SUM(K42:K51)</f>
        <v>474575965</v>
      </c>
    </row>
    <row r="53" spans="1:11" ht="23.25" customHeight="1">
      <c r="A53" s="21" t="s">
        <v>41</v>
      </c>
      <c r="E53" s="22"/>
      <c r="F53" s="22"/>
      <c r="H53" s="23"/>
      <c r="I53" s="52"/>
      <c r="J53" s="23"/>
      <c r="K53" s="52"/>
    </row>
    <row r="54" spans="1:11" ht="23.25" customHeight="1">
      <c r="A54" s="6" t="s">
        <v>129</v>
      </c>
      <c r="E54" s="22"/>
      <c r="F54" s="22"/>
      <c r="H54" s="23"/>
      <c r="I54" s="49"/>
      <c r="J54" s="23"/>
      <c r="K54" s="49"/>
    </row>
    <row r="55" spans="1:11" ht="23.25" customHeight="1">
      <c r="A55" s="6" t="s">
        <v>44</v>
      </c>
      <c r="E55" s="22"/>
      <c r="F55" s="22"/>
      <c r="G55" s="10" t="s">
        <v>89</v>
      </c>
      <c r="H55" s="23"/>
      <c r="I55" s="49">
        <v>1114546</v>
      </c>
      <c r="J55" s="23"/>
      <c r="K55" s="49">
        <v>8754145</v>
      </c>
    </row>
    <row r="56" spans="1:11" ht="23.25" customHeight="1">
      <c r="A56" s="6" t="s">
        <v>136</v>
      </c>
      <c r="E56" s="22"/>
      <c r="F56" s="22"/>
      <c r="H56" s="23"/>
      <c r="I56" s="49"/>
      <c r="J56" s="23"/>
      <c r="K56" s="49"/>
    </row>
    <row r="57" spans="1:11" ht="23.25" customHeight="1">
      <c r="A57" s="6" t="s">
        <v>123</v>
      </c>
      <c r="E57" s="22"/>
      <c r="F57" s="22"/>
      <c r="G57" s="10" t="s">
        <v>88</v>
      </c>
      <c r="H57" s="23"/>
      <c r="I57" s="49">
        <v>1133543</v>
      </c>
      <c r="J57" s="23"/>
      <c r="K57" s="49">
        <v>1560182</v>
      </c>
    </row>
    <row r="58" spans="1:11" ht="23.25" customHeight="1">
      <c r="A58" s="6" t="s">
        <v>143</v>
      </c>
      <c r="E58" s="22"/>
      <c r="F58" s="22"/>
      <c r="G58" s="10" t="s">
        <v>92</v>
      </c>
      <c r="H58" s="23"/>
      <c r="I58" s="49">
        <v>349033605</v>
      </c>
      <c r="J58" s="23"/>
      <c r="K58" s="49">
        <v>0</v>
      </c>
    </row>
    <row r="59" spans="1:11" ht="23.25" customHeight="1">
      <c r="A59" s="6" t="s">
        <v>71</v>
      </c>
      <c r="E59" s="22"/>
      <c r="F59" s="22"/>
      <c r="G59" s="10" t="s">
        <v>96</v>
      </c>
      <c r="H59" s="23"/>
      <c r="I59" s="49">
        <v>3886580</v>
      </c>
      <c r="J59" s="23"/>
      <c r="K59" s="49">
        <v>3124448</v>
      </c>
    </row>
    <row r="60" spans="1:11" ht="23.25" customHeight="1">
      <c r="A60" s="6" t="s">
        <v>157</v>
      </c>
      <c r="E60" s="22"/>
      <c r="F60" s="22"/>
      <c r="H60" s="23"/>
      <c r="I60" s="49">
        <v>0</v>
      </c>
      <c r="J60" s="23"/>
      <c r="K60" s="49">
        <v>7830491</v>
      </c>
    </row>
    <row r="61" spans="1:11" ht="23.25" customHeight="1">
      <c r="A61" s="21" t="s">
        <v>40</v>
      </c>
      <c r="E61" s="22"/>
      <c r="F61" s="22"/>
      <c r="H61" s="23"/>
      <c r="I61" s="51">
        <f>SUM(I55:I60)</f>
        <v>355168274</v>
      </c>
      <c r="J61" s="23"/>
      <c r="K61" s="51">
        <f>SUM(K55:K60)</f>
        <v>21269266</v>
      </c>
    </row>
    <row r="62" spans="1:11" ht="23.25" customHeight="1">
      <c r="A62" s="21" t="s">
        <v>6</v>
      </c>
      <c r="E62" s="22"/>
      <c r="F62" s="22"/>
      <c r="H62" s="23"/>
      <c r="I62" s="51">
        <f>I52+I61</f>
        <v>760723673</v>
      </c>
      <c r="J62" s="23"/>
      <c r="K62" s="51">
        <f>K52+K61</f>
        <v>495845231</v>
      </c>
    </row>
    <row r="63" spans="4:10" ht="23.25" customHeight="1">
      <c r="D63" s="39"/>
      <c r="G63" s="40"/>
      <c r="H63" s="41"/>
      <c r="J63" s="41"/>
    </row>
    <row r="64" spans="1:10" ht="23.25" customHeight="1">
      <c r="A64" s="6" t="s">
        <v>24</v>
      </c>
      <c r="D64" s="39"/>
      <c r="G64" s="42"/>
      <c r="H64" s="43"/>
      <c r="J64" s="43"/>
    </row>
    <row r="65" spans="1:11" ht="23.25" customHeight="1">
      <c r="A65" s="1" t="s">
        <v>99</v>
      </c>
      <c r="B65" s="2"/>
      <c r="C65" s="2"/>
      <c r="D65" s="2"/>
      <c r="E65" s="2"/>
      <c r="F65" s="2"/>
      <c r="G65" s="3"/>
      <c r="H65" s="4"/>
      <c r="I65" s="5"/>
      <c r="J65" s="4"/>
      <c r="K65" s="5"/>
    </row>
    <row r="66" spans="1:11" ht="23.25" customHeight="1">
      <c r="A66" s="7" t="s">
        <v>56</v>
      </c>
      <c r="B66" s="8"/>
      <c r="C66" s="8"/>
      <c r="D66" s="8"/>
      <c r="E66" s="8"/>
      <c r="F66" s="8"/>
      <c r="G66" s="3"/>
      <c r="H66" s="8"/>
      <c r="I66" s="5"/>
      <c r="J66" s="8"/>
      <c r="K66" s="5"/>
    </row>
    <row r="67" spans="1:11" ht="23.25" customHeight="1">
      <c r="A67" s="7" t="s">
        <v>138</v>
      </c>
      <c r="B67" s="8"/>
      <c r="C67" s="8"/>
      <c r="D67" s="8"/>
      <c r="E67" s="8"/>
      <c r="F67" s="8"/>
      <c r="G67" s="3"/>
      <c r="H67" s="8"/>
      <c r="I67" s="5"/>
      <c r="J67" s="8"/>
      <c r="K67" s="5"/>
    </row>
    <row r="68" spans="2:11" ht="23.25" customHeight="1">
      <c r="B68" s="9"/>
      <c r="C68" s="9"/>
      <c r="D68" s="9"/>
      <c r="E68" s="9"/>
      <c r="F68" s="9"/>
      <c r="H68" s="9"/>
      <c r="I68" s="11"/>
      <c r="J68" s="9"/>
      <c r="K68" s="11" t="s">
        <v>34</v>
      </c>
    </row>
    <row r="69" spans="2:11" ht="23.25" customHeight="1">
      <c r="B69" s="9"/>
      <c r="C69" s="9"/>
      <c r="D69" s="9"/>
      <c r="E69" s="9"/>
      <c r="F69" s="9"/>
      <c r="G69" s="12" t="s">
        <v>14</v>
      </c>
      <c r="H69" s="13"/>
      <c r="I69" s="14" t="s">
        <v>139</v>
      </c>
      <c r="J69" s="15"/>
      <c r="K69" s="14" t="s">
        <v>119</v>
      </c>
    </row>
    <row r="70" spans="1:11" ht="23.25" customHeight="1">
      <c r="A70" s="16" t="s">
        <v>61</v>
      </c>
      <c r="D70" s="45"/>
      <c r="E70" s="45"/>
      <c r="F70" s="45"/>
      <c r="H70" s="45"/>
      <c r="I70" s="46"/>
      <c r="J70" s="45"/>
      <c r="K70" s="46"/>
    </row>
    <row r="71" spans="1:11" ht="23.25" customHeight="1">
      <c r="A71" s="21" t="s">
        <v>19</v>
      </c>
      <c r="E71" s="22"/>
      <c r="F71" s="22"/>
      <c r="H71" s="23"/>
      <c r="I71" s="53"/>
      <c r="J71" s="23"/>
      <c r="K71" s="53"/>
    </row>
    <row r="72" spans="1:11" ht="23.25" customHeight="1">
      <c r="A72" s="6" t="s">
        <v>15</v>
      </c>
      <c r="E72" s="22"/>
      <c r="F72" s="22"/>
      <c r="G72" s="10" t="s">
        <v>97</v>
      </c>
      <c r="H72" s="23"/>
      <c r="I72" s="53"/>
      <c r="J72" s="23"/>
      <c r="K72" s="53"/>
    </row>
    <row r="73" spans="2:11" ht="23.25" customHeight="1">
      <c r="B73" s="6" t="s">
        <v>7</v>
      </c>
      <c r="E73" s="22"/>
      <c r="F73" s="22"/>
      <c r="H73" s="23"/>
      <c r="I73" s="53"/>
      <c r="J73" s="23"/>
      <c r="K73" s="53"/>
    </row>
    <row r="74" spans="1:11" ht="23.25" customHeight="1" thickBot="1">
      <c r="A74" s="27"/>
      <c r="B74" s="27"/>
      <c r="C74" s="27" t="s">
        <v>98</v>
      </c>
      <c r="D74" s="27"/>
      <c r="E74" s="22"/>
      <c r="F74" s="22"/>
      <c r="G74" s="6"/>
      <c r="H74" s="23"/>
      <c r="I74" s="38">
        <v>200000000</v>
      </c>
      <c r="J74" s="23"/>
      <c r="K74" s="38">
        <v>200000000</v>
      </c>
    </row>
    <row r="75" spans="2:11" ht="23.25" customHeight="1" thickTop="1">
      <c r="B75" s="6" t="s">
        <v>54</v>
      </c>
      <c r="E75" s="22"/>
      <c r="F75" s="22"/>
      <c r="H75" s="23"/>
      <c r="I75" s="54"/>
      <c r="J75" s="23"/>
      <c r="K75" s="54"/>
    </row>
    <row r="76" spans="1:11" ht="23.25" customHeight="1">
      <c r="A76" s="27"/>
      <c r="B76" s="27"/>
      <c r="C76" s="6" t="s">
        <v>124</v>
      </c>
      <c r="E76" s="22"/>
      <c r="F76" s="22"/>
      <c r="G76" s="6"/>
      <c r="H76" s="23"/>
      <c r="I76" s="37">
        <v>200000000</v>
      </c>
      <c r="J76" s="23"/>
      <c r="K76" s="37">
        <f>SUM(SE!D16)</f>
        <v>200000000</v>
      </c>
    </row>
    <row r="77" spans="1:11" ht="23.25" customHeight="1">
      <c r="A77" s="27" t="s">
        <v>102</v>
      </c>
      <c r="B77" s="27"/>
      <c r="C77" s="27"/>
      <c r="D77" s="27"/>
      <c r="E77" s="22"/>
      <c r="F77" s="22"/>
      <c r="G77" s="10" t="s">
        <v>97</v>
      </c>
      <c r="H77" s="23"/>
      <c r="I77" s="37">
        <v>70718399</v>
      </c>
      <c r="J77" s="23"/>
      <c r="K77" s="37">
        <f>SUM(SE!F16)</f>
        <v>70718399</v>
      </c>
    </row>
    <row r="78" spans="1:11" ht="23.25" customHeight="1">
      <c r="A78" s="6" t="s">
        <v>22</v>
      </c>
      <c r="E78" s="22"/>
      <c r="F78" s="22"/>
      <c r="H78" s="23"/>
      <c r="I78" s="37"/>
      <c r="J78" s="23"/>
      <c r="K78" s="37"/>
    </row>
    <row r="79" spans="2:11" ht="23.25" customHeight="1">
      <c r="B79" s="6" t="s">
        <v>46</v>
      </c>
      <c r="E79" s="22"/>
      <c r="F79" s="22"/>
      <c r="G79" s="10" t="s">
        <v>171</v>
      </c>
      <c r="H79" s="23"/>
      <c r="I79" s="37">
        <f>SE!H25</f>
        <v>11681139</v>
      </c>
      <c r="J79" s="23"/>
      <c r="K79" s="37">
        <f>SE!H16</f>
        <v>8158806</v>
      </c>
    </row>
    <row r="80" spans="2:11" ht="23.25" customHeight="1">
      <c r="B80" s="6" t="s">
        <v>23</v>
      </c>
      <c r="E80" s="22"/>
      <c r="F80" s="22"/>
      <c r="H80" s="23"/>
      <c r="I80" s="55">
        <f>SUM(SE!J25)</f>
        <v>128712668</v>
      </c>
      <c r="J80" s="23"/>
      <c r="K80" s="55">
        <f>SE!J16</f>
        <v>86062128</v>
      </c>
    </row>
    <row r="81" spans="1:11" ht="23.25" customHeight="1">
      <c r="A81" s="56" t="s">
        <v>20</v>
      </c>
      <c r="B81" s="21"/>
      <c r="E81" s="22"/>
      <c r="F81" s="22"/>
      <c r="H81" s="23"/>
      <c r="I81" s="36">
        <f>SUM(I76:I80)</f>
        <v>411112206</v>
      </c>
      <c r="J81" s="23"/>
      <c r="K81" s="36">
        <f>SUM(K76:K80)</f>
        <v>364939333</v>
      </c>
    </row>
    <row r="82" spans="1:11" ht="23.25" customHeight="1" thickBot="1">
      <c r="A82" s="56" t="s">
        <v>21</v>
      </c>
      <c r="B82" s="21"/>
      <c r="E82" s="22"/>
      <c r="F82" s="22"/>
      <c r="H82" s="23"/>
      <c r="I82" s="38">
        <f>SUM(I62,I81)</f>
        <v>1171835879</v>
      </c>
      <c r="J82" s="23"/>
      <c r="K82" s="38">
        <f>SUM(K62,K81)</f>
        <v>860784564</v>
      </c>
    </row>
    <row r="83" spans="1:11" ht="23.25" customHeight="1" thickTop="1">
      <c r="A83" s="57"/>
      <c r="E83" s="22"/>
      <c r="F83" s="22"/>
      <c r="H83" s="23"/>
      <c r="I83" s="25">
        <f>SUM(I82-I32)</f>
        <v>0</v>
      </c>
      <c r="J83" s="23"/>
      <c r="K83" s="25">
        <f>SUM(K82-K32)</f>
        <v>0</v>
      </c>
    </row>
    <row r="84" spans="1:11" ht="23.25" customHeight="1">
      <c r="A84" s="6" t="s">
        <v>24</v>
      </c>
      <c r="D84" s="39"/>
      <c r="G84" s="41"/>
      <c r="H84" s="43"/>
      <c r="I84" s="6"/>
      <c r="J84" s="43"/>
      <c r="K84" s="6"/>
    </row>
    <row r="85" spans="4:10" ht="23.25" customHeight="1">
      <c r="D85" s="39"/>
      <c r="G85" s="41"/>
      <c r="H85" s="43"/>
      <c r="J85" s="43"/>
    </row>
    <row r="86" spans="1:10" ht="23.25" customHeight="1">
      <c r="A86" s="58"/>
      <c r="B86" s="58"/>
      <c r="C86" s="58"/>
      <c r="D86" s="58"/>
      <c r="E86" s="58"/>
      <c r="F86" s="39" t="s">
        <v>25</v>
      </c>
      <c r="G86" s="41"/>
      <c r="H86" s="43"/>
      <c r="J86" s="43"/>
    </row>
    <row r="87" spans="1:10" ht="23.25" customHeight="1">
      <c r="A87" s="34"/>
      <c r="B87" s="34"/>
      <c r="C87" s="34"/>
      <c r="D87" s="34"/>
      <c r="E87" s="34"/>
      <c r="F87" s="39"/>
      <c r="G87" s="41"/>
      <c r="H87" s="43"/>
      <c r="J87" s="43"/>
    </row>
    <row r="88" spans="1:10" ht="23.25" customHeight="1">
      <c r="A88" s="34"/>
      <c r="B88" s="34"/>
      <c r="C88" s="34"/>
      <c r="D88" s="34"/>
      <c r="E88" s="34"/>
      <c r="F88" s="59" t="s">
        <v>26</v>
      </c>
      <c r="G88" s="41"/>
      <c r="H88" s="43"/>
      <c r="J88" s="43"/>
    </row>
    <row r="89" spans="1:10" ht="23.25" customHeight="1">
      <c r="A89" s="58"/>
      <c r="B89" s="58"/>
      <c r="C89" s="58"/>
      <c r="D89" s="58"/>
      <c r="E89" s="58"/>
      <c r="F89" s="39" t="s">
        <v>25</v>
      </c>
      <c r="G89" s="41"/>
      <c r="H89" s="43"/>
      <c r="J89" s="43"/>
    </row>
    <row r="90" spans="5:10" ht="23.25" customHeight="1">
      <c r="E90" s="22"/>
      <c r="F90" s="22"/>
      <c r="H90" s="23"/>
      <c r="J90" s="23"/>
    </row>
    <row r="91" spans="5:10" ht="23.25" customHeight="1">
      <c r="E91" s="22"/>
      <c r="F91" s="22"/>
      <c r="H91" s="23"/>
      <c r="J91" s="23"/>
    </row>
    <row r="92" spans="5:10" ht="23.25" customHeight="1">
      <c r="E92" s="22"/>
      <c r="F92" s="22"/>
      <c r="H92" s="23"/>
      <c r="J92" s="23"/>
    </row>
    <row r="93" spans="5:10" ht="23.25" customHeight="1">
      <c r="E93" s="22"/>
      <c r="F93" s="22"/>
      <c r="H93" s="23"/>
      <c r="J93" s="23"/>
    </row>
    <row r="94" spans="5:10" ht="23.25" customHeight="1">
      <c r="E94" s="22"/>
      <c r="F94" s="22"/>
      <c r="H94" s="23"/>
      <c r="J94" s="23"/>
    </row>
    <row r="95" spans="5:10" ht="23.25" customHeight="1">
      <c r="E95" s="22"/>
      <c r="F95" s="22"/>
      <c r="H95" s="23"/>
      <c r="J95" s="23"/>
    </row>
    <row r="96" spans="5:10" ht="23.25" customHeight="1">
      <c r="E96" s="22"/>
      <c r="F96" s="22"/>
      <c r="H96" s="23"/>
      <c r="J96" s="23"/>
    </row>
    <row r="97" spans="5:10" ht="23.25" customHeight="1">
      <c r="E97" s="22"/>
      <c r="F97" s="22"/>
      <c r="H97" s="23"/>
      <c r="J97" s="23"/>
    </row>
    <row r="98" spans="5:10" ht="23.25" customHeight="1">
      <c r="E98" s="22"/>
      <c r="F98" s="22"/>
      <c r="H98" s="23"/>
      <c r="J98" s="23"/>
    </row>
    <row r="99" spans="5:10" ht="23.25" customHeight="1">
      <c r="E99" s="22"/>
      <c r="F99" s="22"/>
      <c r="H99" s="23"/>
      <c r="J99" s="23"/>
    </row>
    <row r="100" spans="5:10" ht="23.25" customHeight="1">
      <c r="E100" s="22"/>
      <c r="F100" s="22"/>
      <c r="H100" s="23"/>
      <c r="J100" s="23"/>
    </row>
    <row r="101" spans="5:10" ht="23.25" customHeight="1">
      <c r="E101" s="22"/>
      <c r="F101" s="22"/>
      <c r="H101" s="23"/>
      <c r="J101" s="23"/>
    </row>
    <row r="102" spans="5:10" ht="23.25" customHeight="1">
      <c r="E102" s="22"/>
      <c r="F102" s="22"/>
      <c r="H102" s="23"/>
      <c r="J102" s="23"/>
    </row>
    <row r="103" spans="5:10" ht="23.25" customHeight="1">
      <c r="E103" s="22"/>
      <c r="F103" s="22"/>
      <c r="H103" s="23"/>
      <c r="J103" s="23"/>
    </row>
    <row r="104" spans="5:10" ht="23.25" customHeight="1">
      <c r="E104" s="22"/>
      <c r="F104" s="22"/>
      <c r="H104" s="23"/>
      <c r="J104" s="23"/>
    </row>
    <row r="105" spans="5:10" ht="23.25" customHeight="1">
      <c r="E105" s="22"/>
      <c r="F105" s="22"/>
      <c r="H105" s="23"/>
      <c r="J105" s="23"/>
    </row>
    <row r="106" spans="5:10" ht="23.25" customHeight="1">
      <c r="E106" s="22"/>
      <c r="F106" s="22"/>
      <c r="H106" s="23"/>
      <c r="J106" s="23"/>
    </row>
    <row r="107" spans="5:10" ht="23.25" customHeight="1">
      <c r="E107" s="22"/>
      <c r="F107" s="22"/>
      <c r="H107" s="23"/>
      <c r="J107" s="23"/>
    </row>
    <row r="108" spans="5:10" ht="23.25" customHeight="1">
      <c r="E108" s="22"/>
      <c r="F108" s="22"/>
      <c r="H108" s="23"/>
      <c r="J108" s="23"/>
    </row>
    <row r="109" spans="5:10" ht="23.25" customHeight="1">
      <c r="E109" s="22"/>
      <c r="F109" s="22"/>
      <c r="H109" s="23"/>
      <c r="J109" s="23"/>
    </row>
    <row r="110" spans="5:10" ht="23.25" customHeight="1">
      <c r="E110" s="22"/>
      <c r="F110" s="22"/>
      <c r="H110" s="23"/>
      <c r="J110" s="23"/>
    </row>
  </sheetData>
  <sheetProtection/>
  <printOptions/>
  <pageMargins left="0.8661417322834646" right="0.6692913385826772" top="0.9055118110236221" bottom="0" header="0.1968503937007874" footer="0.1968503937007874"/>
  <pageSetup firstPageNumber="2" useFirstPageNumber="1" horizontalDpi="600" verticalDpi="600" orientation="portrait" paperSize="9" scale="90" r:id="rId1"/>
  <rowBreaks count="2" manualBreakCount="2">
    <brk id="34" max="255" man="1"/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showGridLines="0" view="pageBreakPreview" zoomScaleNormal="115" zoomScaleSheetLayoutView="100" zoomScalePageLayoutView="0" workbookViewId="0" topLeftCell="A109">
      <selection activeCell="F81" sqref="F81"/>
    </sheetView>
  </sheetViews>
  <sheetFormatPr defaultColWidth="9.140625" defaultRowHeight="23.25" customHeight="1"/>
  <cols>
    <col min="1" max="1" width="1.57421875" style="6" customWidth="1"/>
    <col min="2" max="3" width="2.7109375" style="6" customWidth="1"/>
    <col min="4" max="4" width="10.00390625" style="6" customWidth="1"/>
    <col min="5" max="5" width="21.57421875" style="6" customWidth="1"/>
    <col min="6" max="6" width="29.00390625" style="6" customWidth="1"/>
    <col min="7" max="7" width="9.00390625" style="10" bestFit="1" customWidth="1"/>
    <col min="8" max="8" width="1.1484375" style="34" customWidth="1"/>
    <col min="9" max="9" width="14.8515625" style="24" customWidth="1"/>
    <col min="10" max="10" width="1.1484375" style="34" customWidth="1"/>
    <col min="11" max="11" width="14.8515625" style="24" customWidth="1"/>
    <col min="12" max="12" width="1.1484375" style="6" customWidth="1"/>
    <col min="13" max="16384" width="9.140625" style="6" customWidth="1"/>
  </cols>
  <sheetData>
    <row r="1" spans="1:11" ht="23.25" customHeight="1">
      <c r="A1" s="1" t="s">
        <v>99</v>
      </c>
      <c r="B1" s="2"/>
      <c r="C1" s="2"/>
      <c r="D1" s="2"/>
      <c r="E1" s="2"/>
      <c r="F1" s="2"/>
      <c r="G1" s="3"/>
      <c r="H1" s="4"/>
      <c r="I1" s="5"/>
      <c r="J1" s="4"/>
      <c r="K1" s="5"/>
    </row>
    <row r="2" spans="1:11" ht="23.25" customHeight="1">
      <c r="A2" s="7" t="s">
        <v>106</v>
      </c>
      <c r="B2" s="8"/>
      <c r="C2" s="8"/>
      <c r="D2" s="8"/>
      <c r="E2" s="8"/>
      <c r="F2" s="8"/>
      <c r="G2" s="3"/>
      <c r="H2" s="8"/>
      <c r="I2" s="5"/>
      <c r="J2" s="8"/>
      <c r="K2" s="5"/>
    </row>
    <row r="3" spans="1:11" ht="23.25" customHeight="1">
      <c r="A3" s="7" t="s">
        <v>140</v>
      </c>
      <c r="B3" s="9"/>
      <c r="C3" s="9"/>
      <c r="D3" s="9"/>
      <c r="E3" s="9"/>
      <c r="F3" s="9"/>
      <c r="G3" s="9"/>
      <c r="H3" s="9"/>
      <c r="I3" s="5"/>
      <c r="J3" s="8"/>
      <c r="K3" s="5"/>
    </row>
    <row r="4" spans="2:11" ht="23.25" customHeight="1">
      <c r="B4" s="9"/>
      <c r="C4" s="9"/>
      <c r="D4" s="9"/>
      <c r="E4" s="9"/>
      <c r="F4" s="9"/>
      <c r="H4" s="9"/>
      <c r="I4" s="11"/>
      <c r="J4" s="9"/>
      <c r="K4" s="11" t="s">
        <v>34</v>
      </c>
    </row>
    <row r="5" spans="2:11" ht="23.25" customHeight="1">
      <c r="B5" s="9"/>
      <c r="C5" s="9"/>
      <c r="D5" s="9"/>
      <c r="E5" s="9"/>
      <c r="F5" s="9"/>
      <c r="G5" s="97" t="s">
        <v>14</v>
      </c>
      <c r="H5" s="9"/>
      <c r="I5" s="14" t="s">
        <v>139</v>
      </c>
      <c r="J5" s="15"/>
      <c r="K5" s="14" t="s">
        <v>119</v>
      </c>
    </row>
    <row r="6" spans="1:11" ht="23.25" customHeight="1">
      <c r="A6" s="21" t="s">
        <v>158</v>
      </c>
      <c r="F6" s="17"/>
      <c r="G6" s="15"/>
      <c r="H6" s="15"/>
      <c r="I6" s="44"/>
      <c r="J6" s="15"/>
      <c r="K6" s="44"/>
    </row>
    <row r="7" spans="1:10" ht="23.25" customHeight="1">
      <c r="A7" s="21" t="s">
        <v>17</v>
      </c>
      <c r="E7" s="22"/>
      <c r="F7" s="22"/>
      <c r="H7" s="23"/>
      <c r="J7" s="23"/>
    </row>
    <row r="8" spans="1:11" ht="23.25" customHeight="1">
      <c r="A8" s="6" t="s">
        <v>29</v>
      </c>
      <c r="E8" s="22"/>
      <c r="F8" s="22"/>
      <c r="G8" s="10" t="s">
        <v>110</v>
      </c>
      <c r="H8" s="23"/>
      <c r="I8" s="25">
        <v>119693154</v>
      </c>
      <c r="J8" s="26"/>
      <c r="K8" s="25">
        <v>79964329</v>
      </c>
    </row>
    <row r="9" spans="1:11" ht="23.25" customHeight="1">
      <c r="A9" s="6" t="s">
        <v>31</v>
      </c>
      <c r="E9" s="23"/>
      <c r="F9" s="22"/>
      <c r="G9" s="10" t="s">
        <v>150</v>
      </c>
      <c r="H9" s="23"/>
      <c r="I9" s="54">
        <v>55260955</v>
      </c>
      <c r="J9" s="26"/>
      <c r="K9" s="54">
        <v>27194665</v>
      </c>
    </row>
    <row r="10" spans="1:11" ht="23.25" customHeight="1">
      <c r="A10" s="57" t="s">
        <v>30</v>
      </c>
      <c r="E10" s="23"/>
      <c r="F10" s="22"/>
      <c r="G10" s="10" t="s">
        <v>159</v>
      </c>
      <c r="H10" s="23"/>
      <c r="I10" s="37">
        <v>15960749</v>
      </c>
      <c r="J10" s="26"/>
      <c r="K10" s="37">
        <v>20913131</v>
      </c>
    </row>
    <row r="11" spans="1:11" ht="23.25" customHeight="1">
      <c r="A11" s="21" t="s">
        <v>8</v>
      </c>
      <c r="E11" s="23"/>
      <c r="F11" s="22"/>
      <c r="H11" s="23"/>
      <c r="I11" s="36">
        <f>SUM(I8:I10)</f>
        <v>190914858</v>
      </c>
      <c r="J11" s="26"/>
      <c r="K11" s="36">
        <f>SUM(K8:K10)</f>
        <v>128072125</v>
      </c>
    </row>
    <row r="12" spans="1:11" ht="23.25" customHeight="1">
      <c r="A12" s="21" t="s">
        <v>16</v>
      </c>
      <c r="E12" s="23"/>
      <c r="F12" s="22"/>
      <c r="H12" s="23"/>
      <c r="I12" s="37"/>
      <c r="J12" s="26"/>
      <c r="K12" s="37"/>
    </row>
    <row r="13" spans="1:11" ht="23.25" customHeight="1">
      <c r="A13" s="6" t="s">
        <v>175</v>
      </c>
      <c r="E13" s="23"/>
      <c r="F13" s="22"/>
      <c r="H13" s="23"/>
      <c r="I13" s="37">
        <v>15751619</v>
      </c>
      <c r="J13" s="26"/>
      <c r="K13" s="37">
        <v>11753483</v>
      </c>
    </row>
    <row r="14" spans="1:11" ht="23.25" customHeight="1">
      <c r="A14" s="59" t="s">
        <v>45</v>
      </c>
      <c r="E14" s="23"/>
      <c r="F14" s="22"/>
      <c r="H14" s="23"/>
      <c r="I14" s="37">
        <v>56487021</v>
      </c>
      <c r="J14" s="26"/>
      <c r="K14" s="37">
        <v>35979093</v>
      </c>
    </row>
    <row r="15" spans="1:11" ht="23.25" customHeight="1">
      <c r="A15" s="21" t="s">
        <v>10</v>
      </c>
      <c r="E15" s="23"/>
      <c r="F15" s="22"/>
      <c r="H15" s="23"/>
      <c r="I15" s="36">
        <f>SUM(I13:I14)</f>
        <v>72238640</v>
      </c>
      <c r="J15" s="26"/>
      <c r="K15" s="36">
        <f>SUM(K13:K14)</f>
        <v>47732576</v>
      </c>
    </row>
    <row r="16" spans="1:11" ht="23.25" customHeight="1">
      <c r="A16" s="60" t="s">
        <v>63</v>
      </c>
      <c r="B16" s="21"/>
      <c r="E16" s="23"/>
      <c r="F16" s="22"/>
      <c r="H16" s="23"/>
      <c r="I16" s="37">
        <f>I11-I15</f>
        <v>118676218</v>
      </c>
      <c r="J16" s="26"/>
      <c r="K16" s="37">
        <f>K11-K15</f>
        <v>80339549</v>
      </c>
    </row>
    <row r="17" spans="1:11" ht="23.25" customHeight="1">
      <c r="A17" s="6" t="s">
        <v>38</v>
      </c>
      <c r="E17" s="23"/>
      <c r="F17" s="22"/>
      <c r="H17" s="23"/>
      <c r="I17" s="61">
        <v>-29570436</v>
      </c>
      <c r="J17" s="26"/>
      <c r="K17" s="61">
        <v>-21465691</v>
      </c>
    </row>
    <row r="18" spans="1:11" ht="23.25" customHeight="1">
      <c r="A18" s="60" t="s">
        <v>64</v>
      </c>
      <c r="E18" s="23"/>
      <c r="F18" s="22"/>
      <c r="H18" s="23"/>
      <c r="I18" s="54">
        <f>SUM(I16:I17)</f>
        <v>89105782</v>
      </c>
      <c r="J18" s="26"/>
      <c r="K18" s="54">
        <f>SUM(K16:K17)</f>
        <v>58873858</v>
      </c>
    </row>
    <row r="19" spans="1:11" ht="23.25" customHeight="1">
      <c r="A19" s="6" t="s">
        <v>65</v>
      </c>
      <c r="E19" s="23"/>
      <c r="F19" s="22"/>
      <c r="G19" s="10" t="s">
        <v>172</v>
      </c>
      <c r="H19" s="23"/>
      <c r="I19" s="49">
        <v>-18659128</v>
      </c>
      <c r="J19" s="26"/>
      <c r="K19" s="49">
        <v>-11067266</v>
      </c>
    </row>
    <row r="20" spans="1:11" ht="23.25" customHeight="1">
      <c r="A20" s="21" t="s">
        <v>111</v>
      </c>
      <c r="E20" s="23"/>
      <c r="F20" s="22"/>
      <c r="H20" s="23"/>
      <c r="I20" s="36">
        <f>SUM(I18:I19)</f>
        <v>70446654</v>
      </c>
      <c r="J20" s="26"/>
      <c r="K20" s="36">
        <f>SUM(K18:K19)</f>
        <v>47806592</v>
      </c>
    </row>
    <row r="21" spans="1:11" ht="23.25" customHeight="1">
      <c r="A21" s="21"/>
      <c r="E21" s="23"/>
      <c r="F21" s="22"/>
      <c r="G21" s="6"/>
      <c r="H21" s="23"/>
      <c r="I21" s="54"/>
      <c r="J21" s="26"/>
      <c r="K21" s="54"/>
    </row>
    <row r="22" spans="1:11" ht="23.25" customHeight="1">
      <c r="A22" s="62" t="s">
        <v>107</v>
      </c>
      <c r="B22" s="9"/>
      <c r="C22" s="9"/>
      <c r="D22" s="9"/>
      <c r="E22" s="9"/>
      <c r="F22" s="9"/>
      <c r="G22" s="9"/>
      <c r="H22" s="9"/>
      <c r="I22" s="63"/>
      <c r="J22" s="8"/>
      <c r="K22" s="63"/>
    </row>
    <row r="23" spans="1:11" ht="23.25" customHeight="1">
      <c r="A23" s="64" t="s">
        <v>145</v>
      </c>
      <c r="B23" s="9"/>
      <c r="C23" s="9"/>
      <c r="D23" s="9"/>
      <c r="E23" s="9"/>
      <c r="F23" s="9"/>
      <c r="G23" s="9"/>
      <c r="H23" s="9"/>
      <c r="I23" s="63"/>
      <c r="J23" s="8"/>
      <c r="K23" s="63"/>
    </row>
    <row r="24" spans="1:11" ht="23.25" customHeight="1">
      <c r="A24" s="65" t="s">
        <v>112</v>
      </c>
      <c r="B24" s="9"/>
      <c r="C24" s="9"/>
      <c r="D24" s="9"/>
      <c r="E24" s="9"/>
      <c r="F24" s="9"/>
      <c r="G24" s="9"/>
      <c r="H24" s="9"/>
      <c r="I24" s="66">
        <v>-342226</v>
      </c>
      <c r="J24" s="67"/>
      <c r="K24" s="66">
        <v>0</v>
      </c>
    </row>
    <row r="25" spans="1:11" ht="23.25" customHeight="1">
      <c r="A25" s="65" t="s">
        <v>146</v>
      </c>
      <c r="B25" s="9"/>
      <c r="C25" s="9"/>
      <c r="D25" s="9"/>
      <c r="E25" s="9"/>
      <c r="F25" s="9"/>
      <c r="G25" s="9"/>
      <c r="H25" s="9"/>
      <c r="I25" s="68">
        <v>68445</v>
      </c>
      <c r="J25" s="8"/>
      <c r="K25" s="68">
        <v>0</v>
      </c>
    </row>
    <row r="26" spans="1:11" ht="23.25" customHeight="1">
      <c r="A26" s="62" t="s">
        <v>113</v>
      </c>
      <c r="B26" s="9"/>
      <c r="C26" s="9"/>
      <c r="D26" s="9"/>
      <c r="E26" s="9"/>
      <c r="F26" s="9"/>
      <c r="G26" s="9"/>
      <c r="H26" s="9"/>
      <c r="I26" s="68">
        <f>SUM(I24:I25)</f>
        <v>-273781</v>
      </c>
      <c r="J26" s="8"/>
      <c r="K26" s="68">
        <f>SUM(K24:K25)</f>
        <v>0</v>
      </c>
    </row>
    <row r="27" spans="1:11" ht="23.25" customHeight="1">
      <c r="A27" s="69"/>
      <c r="B27" s="9"/>
      <c r="C27" s="9"/>
      <c r="D27" s="9"/>
      <c r="E27" s="9"/>
      <c r="F27" s="9"/>
      <c r="G27" s="9"/>
      <c r="H27" s="9"/>
      <c r="I27" s="63"/>
      <c r="J27" s="8"/>
      <c r="K27" s="63"/>
    </row>
    <row r="28" spans="1:11" ht="23.25" customHeight="1" thickBot="1">
      <c r="A28" s="62" t="s">
        <v>103</v>
      </c>
      <c r="B28" s="9"/>
      <c r="C28" s="9"/>
      <c r="D28" s="9"/>
      <c r="E28" s="9"/>
      <c r="F28" s="9"/>
      <c r="G28" s="9"/>
      <c r="H28" s="9"/>
      <c r="I28" s="70">
        <f>SUM(I20,I26)</f>
        <v>70172873</v>
      </c>
      <c r="J28" s="8"/>
      <c r="K28" s="70">
        <f>SUM(K20,K26)</f>
        <v>47806592</v>
      </c>
    </row>
    <row r="29" spans="1:11" ht="23.25" customHeight="1" thickTop="1">
      <c r="A29" s="21"/>
      <c r="E29" s="23"/>
      <c r="F29" s="22"/>
      <c r="G29" s="6"/>
      <c r="H29" s="23"/>
      <c r="I29" s="54"/>
      <c r="J29" s="26"/>
      <c r="K29" s="54"/>
    </row>
    <row r="30" spans="1:8" s="72" customFormat="1" ht="23.25" customHeight="1">
      <c r="A30" s="71" t="s">
        <v>160</v>
      </c>
      <c r="C30" s="73"/>
      <c r="D30" s="74"/>
      <c r="E30" s="74"/>
      <c r="F30" s="74"/>
      <c r="G30" s="10" t="s">
        <v>151</v>
      </c>
      <c r="H30" s="75"/>
    </row>
    <row r="31" spans="1:11" s="72" customFormat="1" ht="23.25" customHeight="1" thickBot="1">
      <c r="A31" s="27" t="s">
        <v>90</v>
      </c>
      <c r="C31" s="75"/>
      <c r="D31" s="74"/>
      <c r="E31" s="76"/>
      <c r="F31" s="74"/>
      <c r="G31" s="76"/>
      <c r="H31" s="75"/>
      <c r="I31" s="77">
        <v>0.35</v>
      </c>
      <c r="J31" s="74"/>
      <c r="K31" s="77">
        <v>0.26</v>
      </c>
    </row>
    <row r="32" spans="1:11" ht="23.25" customHeight="1" thickTop="1">
      <c r="A32" s="21"/>
      <c r="E32" s="23"/>
      <c r="F32" s="22"/>
      <c r="H32" s="23"/>
      <c r="I32" s="54"/>
      <c r="J32" s="26"/>
      <c r="K32" s="54"/>
    </row>
    <row r="33" spans="1:11" ht="23.25" customHeight="1" thickBot="1">
      <c r="A33" s="6" t="s">
        <v>105</v>
      </c>
      <c r="E33" s="23"/>
      <c r="F33" s="22"/>
      <c r="H33" s="23"/>
      <c r="I33" s="38">
        <v>200000000</v>
      </c>
      <c r="J33" s="26"/>
      <c r="K33" s="38">
        <v>182049315</v>
      </c>
    </row>
    <row r="34" spans="1:11" ht="23.25" customHeight="1" thickTop="1">
      <c r="A34" s="21"/>
      <c r="E34" s="23"/>
      <c r="F34" s="22"/>
      <c r="H34" s="23"/>
      <c r="I34" s="54"/>
      <c r="J34" s="26"/>
      <c r="K34" s="54"/>
    </row>
    <row r="35" spans="1:10" ht="23.25" customHeight="1">
      <c r="A35" s="6" t="s">
        <v>24</v>
      </c>
      <c r="D35" s="39"/>
      <c r="G35" s="41"/>
      <c r="H35" s="43"/>
      <c r="J35" s="43"/>
    </row>
    <row r="36" spans="1:11" ht="23.25" customHeight="1">
      <c r="A36" s="78" t="s">
        <v>99</v>
      </c>
      <c r="B36" s="79"/>
      <c r="C36" s="79"/>
      <c r="D36" s="79"/>
      <c r="E36" s="79"/>
      <c r="F36" s="80"/>
      <c r="G36" s="81"/>
      <c r="H36" s="82"/>
      <c r="I36" s="82"/>
      <c r="J36" s="83"/>
      <c r="K36" s="82"/>
    </row>
    <row r="37" spans="1:11" ht="23.25" customHeight="1">
      <c r="A37" s="79" t="s">
        <v>66</v>
      </c>
      <c r="B37" s="79"/>
      <c r="C37" s="79"/>
      <c r="D37" s="79"/>
      <c r="E37" s="79"/>
      <c r="F37" s="80"/>
      <c r="G37" s="81"/>
      <c r="H37" s="82"/>
      <c r="I37" s="82"/>
      <c r="J37" s="83"/>
      <c r="K37" s="82"/>
    </row>
    <row r="38" spans="1:11" ht="23.25" customHeight="1">
      <c r="A38" s="7" t="s">
        <v>140</v>
      </c>
      <c r="B38" s="9"/>
      <c r="C38" s="9"/>
      <c r="D38" s="9"/>
      <c r="E38" s="9"/>
      <c r="F38" s="9"/>
      <c r="G38" s="9"/>
      <c r="H38" s="9"/>
      <c r="I38" s="5"/>
      <c r="J38" s="8"/>
      <c r="K38" s="5"/>
    </row>
    <row r="39" spans="2:11" ht="23.25" customHeight="1">
      <c r="B39" s="9"/>
      <c r="C39" s="9"/>
      <c r="D39" s="9"/>
      <c r="E39" s="9"/>
      <c r="F39" s="9"/>
      <c r="H39" s="9"/>
      <c r="I39" s="11"/>
      <c r="J39" s="9"/>
      <c r="K39" s="11" t="s">
        <v>34</v>
      </c>
    </row>
    <row r="40" spans="2:11" ht="23.25" customHeight="1">
      <c r="B40" s="9"/>
      <c r="C40" s="9"/>
      <c r="D40" s="9"/>
      <c r="E40" s="9"/>
      <c r="F40" s="9"/>
      <c r="G40" s="15"/>
      <c r="H40" s="9"/>
      <c r="I40" s="14" t="s">
        <v>139</v>
      </c>
      <c r="J40" s="15"/>
      <c r="K40" s="14" t="s">
        <v>119</v>
      </c>
    </row>
    <row r="41" spans="1:11" ht="23.25" customHeight="1">
      <c r="A41" s="84" t="s">
        <v>67</v>
      </c>
      <c r="B41" s="84"/>
      <c r="C41" s="84"/>
      <c r="D41" s="84"/>
      <c r="E41" s="84"/>
      <c r="F41" s="84"/>
      <c r="G41" s="85"/>
      <c r="H41" s="86"/>
      <c r="I41" s="86"/>
      <c r="J41" s="87"/>
      <c r="K41" s="86"/>
    </row>
    <row r="42" spans="1:11" ht="23.25" customHeight="1">
      <c r="A42" s="88" t="s">
        <v>64</v>
      </c>
      <c r="B42" s="88"/>
      <c r="C42" s="88"/>
      <c r="D42" s="88"/>
      <c r="E42" s="88"/>
      <c r="F42" s="88"/>
      <c r="G42" s="89"/>
      <c r="H42" s="86"/>
      <c r="I42" s="90">
        <f>I18</f>
        <v>89105782</v>
      </c>
      <c r="J42" s="90"/>
      <c r="K42" s="90">
        <f>K18</f>
        <v>58873858</v>
      </c>
    </row>
    <row r="43" spans="1:11" ht="23.25" customHeight="1">
      <c r="A43" s="88" t="s">
        <v>174</v>
      </c>
      <c r="B43" s="88"/>
      <c r="C43" s="88"/>
      <c r="D43" s="88"/>
      <c r="E43" s="88"/>
      <c r="F43" s="88"/>
      <c r="G43" s="89"/>
      <c r="H43" s="86"/>
      <c r="I43" s="91"/>
      <c r="J43" s="90"/>
      <c r="K43" s="91"/>
    </row>
    <row r="44" spans="1:11" ht="23.25" customHeight="1">
      <c r="A44" s="88" t="s">
        <v>68</v>
      </c>
      <c r="B44" s="88"/>
      <c r="C44" s="88"/>
      <c r="D44" s="88"/>
      <c r="E44" s="88"/>
      <c r="F44" s="88"/>
      <c r="G44" s="89"/>
      <c r="H44" s="86"/>
      <c r="I44" s="91"/>
      <c r="J44" s="90"/>
      <c r="K44" s="91"/>
    </row>
    <row r="45" spans="1:11" ht="23.25" customHeight="1">
      <c r="A45" s="88" t="s">
        <v>69</v>
      </c>
      <c r="B45" s="88"/>
      <c r="C45" s="88"/>
      <c r="D45" s="88"/>
      <c r="E45" s="88"/>
      <c r="F45" s="88"/>
      <c r="G45" s="89"/>
      <c r="H45" s="86"/>
      <c r="I45" s="91">
        <v>1943302</v>
      </c>
      <c r="J45" s="90"/>
      <c r="K45" s="91">
        <v>1333277</v>
      </c>
    </row>
    <row r="46" spans="1:11" ht="23.25" customHeight="1">
      <c r="A46" s="88" t="s">
        <v>176</v>
      </c>
      <c r="B46" s="88"/>
      <c r="C46" s="88"/>
      <c r="D46" s="88"/>
      <c r="E46" s="88"/>
      <c r="F46" s="88"/>
      <c r="G46" s="89"/>
      <c r="H46" s="86"/>
      <c r="I46" s="91">
        <v>-1292624</v>
      </c>
      <c r="J46" s="90"/>
      <c r="K46" s="91">
        <v>924989</v>
      </c>
    </row>
    <row r="47" spans="1:11" ht="23.25" customHeight="1">
      <c r="A47" s="88" t="s">
        <v>177</v>
      </c>
      <c r="B47" s="88"/>
      <c r="C47" s="88"/>
      <c r="D47" s="88"/>
      <c r="E47" s="88"/>
      <c r="F47" s="88"/>
      <c r="G47" s="89"/>
      <c r="H47" s="86"/>
      <c r="I47" s="91">
        <v>-2684268</v>
      </c>
      <c r="J47" s="90"/>
      <c r="K47" s="91">
        <v>2868986</v>
      </c>
    </row>
    <row r="48" spans="1:11" ht="23.25" customHeight="1">
      <c r="A48" s="88" t="s">
        <v>178</v>
      </c>
      <c r="B48" s="88"/>
      <c r="C48" s="88"/>
      <c r="D48" s="88"/>
      <c r="E48" s="88"/>
      <c r="F48" s="88"/>
      <c r="G48" s="89"/>
      <c r="H48" s="86"/>
      <c r="I48" s="91">
        <v>9210573</v>
      </c>
      <c r="J48" s="90"/>
      <c r="K48" s="91">
        <v>2501301</v>
      </c>
    </row>
    <row r="49" spans="1:11" ht="23.25" customHeight="1">
      <c r="A49" s="88" t="s">
        <v>179</v>
      </c>
      <c r="B49" s="88"/>
      <c r="C49" s="88"/>
      <c r="D49" s="88"/>
      <c r="E49" s="88"/>
      <c r="F49" s="88"/>
      <c r="G49" s="89"/>
      <c r="H49" s="86"/>
      <c r="I49" s="91">
        <v>6226256</v>
      </c>
      <c r="J49" s="90"/>
      <c r="K49" s="91">
        <v>-782180</v>
      </c>
    </row>
    <row r="50" spans="1:11" ht="23.25" customHeight="1">
      <c r="A50" s="88" t="s">
        <v>180</v>
      </c>
      <c r="B50" s="88"/>
      <c r="C50" s="88"/>
      <c r="D50" s="88"/>
      <c r="E50" s="88"/>
      <c r="F50" s="88"/>
      <c r="G50" s="89"/>
      <c r="H50" s="86"/>
      <c r="I50" s="91">
        <v>1631112</v>
      </c>
      <c r="J50" s="90"/>
      <c r="K50" s="91">
        <v>-13096</v>
      </c>
    </row>
    <row r="51" spans="1:11" ht="23.25" customHeight="1">
      <c r="A51" s="88" t="s">
        <v>148</v>
      </c>
      <c r="B51" s="88"/>
      <c r="C51" s="88"/>
      <c r="D51" s="88"/>
      <c r="E51" s="88"/>
      <c r="F51" s="88"/>
      <c r="G51" s="89"/>
      <c r="H51" s="86"/>
      <c r="I51" s="91">
        <v>-3507</v>
      </c>
      <c r="J51" s="90"/>
      <c r="K51" s="91">
        <v>0</v>
      </c>
    </row>
    <row r="52" spans="1:11" ht="23.25" customHeight="1">
      <c r="A52" s="88" t="s">
        <v>114</v>
      </c>
      <c r="B52" s="88"/>
      <c r="C52" s="88"/>
      <c r="D52" s="88"/>
      <c r="E52" s="88"/>
      <c r="F52" s="88"/>
      <c r="G52" s="89"/>
      <c r="H52" s="86"/>
      <c r="I52" s="91">
        <v>-29806858</v>
      </c>
      <c r="J52" s="90"/>
      <c r="K52" s="91">
        <v>-35475185</v>
      </c>
    </row>
    <row r="53" spans="1:11" ht="23.25" customHeight="1">
      <c r="A53" s="88" t="s">
        <v>71</v>
      </c>
      <c r="B53" s="88"/>
      <c r="C53" s="88"/>
      <c r="D53" s="88"/>
      <c r="E53" s="88"/>
      <c r="F53" s="88"/>
      <c r="G53" s="89"/>
      <c r="H53" s="86"/>
      <c r="I53" s="90">
        <v>419906</v>
      </c>
      <c r="J53" s="90"/>
      <c r="K53" s="90">
        <v>385709</v>
      </c>
    </row>
    <row r="54" spans="1:11" ht="23.25" customHeight="1">
      <c r="A54" s="88" t="s">
        <v>70</v>
      </c>
      <c r="B54" s="88"/>
      <c r="C54" s="88"/>
      <c r="D54" s="88"/>
      <c r="E54" s="88"/>
      <c r="F54" s="88"/>
      <c r="G54" s="89"/>
      <c r="H54" s="86"/>
      <c r="I54" s="92">
        <v>29570436</v>
      </c>
      <c r="J54" s="90"/>
      <c r="K54" s="92">
        <v>21465691</v>
      </c>
    </row>
    <row r="55" spans="1:11" ht="23.25" customHeight="1">
      <c r="A55" s="88" t="s">
        <v>72</v>
      </c>
      <c r="B55" s="88"/>
      <c r="C55" s="88"/>
      <c r="D55" s="88"/>
      <c r="E55" s="88"/>
      <c r="F55" s="88"/>
      <c r="G55" s="89"/>
      <c r="H55" s="86"/>
      <c r="I55" s="90"/>
      <c r="J55" s="90"/>
      <c r="K55" s="90"/>
    </row>
    <row r="56" spans="1:11" ht="23.25" customHeight="1">
      <c r="A56" s="88" t="s">
        <v>73</v>
      </c>
      <c r="B56" s="88"/>
      <c r="C56" s="88"/>
      <c r="D56" s="88"/>
      <c r="E56" s="88"/>
      <c r="F56" s="88"/>
      <c r="G56" s="89"/>
      <c r="H56" s="86"/>
      <c r="I56" s="90">
        <f>SUM(I42:I54)</f>
        <v>104320110</v>
      </c>
      <c r="J56" s="90"/>
      <c r="K56" s="90">
        <f>SUM(K42:K54)</f>
        <v>52083350</v>
      </c>
    </row>
    <row r="57" spans="1:11" ht="23.25" customHeight="1">
      <c r="A57" s="88" t="s">
        <v>115</v>
      </c>
      <c r="B57" s="88"/>
      <c r="C57" s="88"/>
      <c r="D57" s="88"/>
      <c r="E57" s="88"/>
      <c r="F57" s="88"/>
      <c r="G57" s="89"/>
      <c r="H57" s="86"/>
      <c r="I57" s="87"/>
      <c r="J57" s="87"/>
      <c r="K57" s="87"/>
    </row>
    <row r="58" spans="1:11" ht="23.25" customHeight="1">
      <c r="A58" s="88" t="s">
        <v>75</v>
      </c>
      <c r="B58" s="88"/>
      <c r="C58" s="88"/>
      <c r="D58" s="88"/>
      <c r="E58" s="88"/>
      <c r="F58" s="88"/>
      <c r="G58" s="89"/>
      <c r="H58" s="86"/>
      <c r="I58" s="91">
        <v>29068547</v>
      </c>
      <c r="J58" s="90"/>
      <c r="K58" s="91">
        <v>7699990</v>
      </c>
    </row>
    <row r="59" spans="1:11" ht="23.25" customHeight="1">
      <c r="A59" s="88" t="s">
        <v>170</v>
      </c>
      <c r="B59" s="88"/>
      <c r="C59" s="88"/>
      <c r="D59" s="88"/>
      <c r="E59" s="88"/>
      <c r="F59" s="88"/>
      <c r="G59" s="89"/>
      <c r="H59" s="86"/>
      <c r="I59" s="91">
        <v>2664397</v>
      </c>
      <c r="J59" s="90"/>
      <c r="K59" s="91">
        <v>-78224846</v>
      </c>
    </row>
    <row r="60" spans="1:11" ht="23.25" customHeight="1">
      <c r="A60" s="88" t="s">
        <v>161</v>
      </c>
      <c r="B60" s="88"/>
      <c r="C60" s="88"/>
      <c r="D60" s="88"/>
      <c r="E60" s="88"/>
      <c r="F60" s="88"/>
      <c r="G60" s="89"/>
      <c r="H60" s="86"/>
      <c r="I60" s="91">
        <v>-272551042</v>
      </c>
      <c r="J60" s="90"/>
      <c r="K60" s="91">
        <v>-112901362</v>
      </c>
    </row>
    <row r="61" spans="1:11" ht="23.25" customHeight="1">
      <c r="A61" s="88" t="s">
        <v>162</v>
      </c>
      <c r="B61" s="88"/>
      <c r="C61" s="88"/>
      <c r="D61" s="88"/>
      <c r="E61" s="88"/>
      <c r="F61" s="88"/>
      <c r="G61" s="89"/>
      <c r="H61" s="86"/>
      <c r="I61" s="91">
        <v>78060490</v>
      </c>
      <c r="J61" s="90"/>
      <c r="K61" s="91">
        <v>43205859</v>
      </c>
    </row>
    <row r="62" spans="1:11" ht="23.25" customHeight="1">
      <c r="A62" s="88" t="s">
        <v>163</v>
      </c>
      <c r="B62" s="88"/>
      <c r="C62" s="88"/>
      <c r="D62" s="88"/>
      <c r="E62" s="88"/>
      <c r="F62" s="88"/>
      <c r="G62" s="89"/>
      <c r="H62" s="86"/>
      <c r="I62" s="91">
        <v>-37923175</v>
      </c>
      <c r="J62" s="90"/>
      <c r="K62" s="91">
        <v>-5101932</v>
      </c>
    </row>
    <row r="63" spans="1:11" ht="23.25" customHeight="1">
      <c r="A63" s="88" t="s">
        <v>76</v>
      </c>
      <c r="B63" s="88"/>
      <c r="C63" s="88"/>
      <c r="D63" s="88"/>
      <c r="E63" s="88"/>
      <c r="F63" s="88"/>
      <c r="G63" s="89"/>
      <c r="H63" s="86"/>
      <c r="I63" s="91">
        <v>-926281</v>
      </c>
      <c r="J63" s="90"/>
      <c r="K63" s="91">
        <v>1369183</v>
      </c>
    </row>
    <row r="64" spans="1:11" ht="23.25" customHeight="1">
      <c r="A64" s="84"/>
      <c r="B64" s="84"/>
      <c r="C64" s="84"/>
      <c r="D64" s="84"/>
      <c r="E64" s="84"/>
      <c r="F64" s="88"/>
      <c r="G64" s="89"/>
      <c r="H64" s="86"/>
      <c r="I64" s="90"/>
      <c r="J64" s="90"/>
      <c r="K64" s="90"/>
    </row>
    <row r="65" spans="1:11" ht="23.25" customHeight="1">
      <c r="A65" s="27" t="s">
        <v>24</v>
      </c>
      <c r="B65" s="27"/>
      <c r="C65" s="27"/>
      <c r="D65" s="27"/>
      <c r="E65" s="27"/>
      <c r="F65" s="27"/>
      <c r="G65" s="89"/>
      <c r="H65" s="86"/>
      <c r="I65" s="86"/>
      <c r="J65" s="87"/>
      <c r="K65" s="86"/>
    </row>
    <row r="66" spans="1:11" ht="23.25" customHeight="1">
      <c r="A66" s="78" t="s">
        <v>99</v>
      </c>
      <c r="B66" s="79"/>
      <c r="C66" s="79"/>
      <c r="D66" s="79"/>
      <c r="E66" s="79"/>
      <c r="F66" s="80"/>
      <c r="G66" s="81"/>
      <c r="H66" s="82"/>
      <c r="I66" s="82"/>
      <c r="J66" s="83"/>
      <c r="K66" s="82"/>
    </row>
    <row r="67" spans="1:11" ht="23.25" customHeight="1">
      <c r="A67" s="79" t="s">
        <v>74</v>
      </c>
      <c r="B67" s="79"/>
      <c r="C67" s="79"/>
      <c r="D67" s="79"/>
      <c r="E67" s="79"/>
      <c r="F67" s="80"/>
      <c r="G67" s="81"/>
      <c r="H67" s="82"/>
      <c r="I67" s="82"/>
      <c r="J67" s="83"/>
      <c r="K67" s="82"/>
    </row>
    <row r="68" spans="1:11" ht="23.25" customHeight="1">
      <c r="A68" s="7" t="s">
        <v>140</v>
      </c>
      <c r="B68" s="9"/>
      <c r="C68" s="9"/>
      <c r="D68" s="9"/>
      <c r="E68" s="9"/>
      <c r="F68" s="9"/>
      <c r="G68" s="9"/>
      <c r="H68" s="9"/>
      <c r="I68" s="5"/>
      <c r="J68" s="8"/>
      <c r="K68" s="5"/>
    </row>
    <row r="69" spans="2:11" ht="23.25" customHeight="1">
      <c r="B69" s="9"/>
      <c r="C69" s="9"/>
      <c r="D69" s="9"/>
      <c r="E69" s="9"/>
      <c r="F69" s="9"/>
      <c r="H69" s="9"/>
      <c r="I69" s="11"/>
      <c r="J69" s="9"/>
      <c r="K69" s="11" t="s">
        <v>34</v>
      </c>
    </row>
    <row r="70" spans="2:11" ht="23.25" customHeight="1">
      <c r="B70" s="9"/>
      <c r="C70" s="9"/>
      <c r="D70" s="9"/>
      <c r="E70" s="9"/>
      <c r="F70" s="9"/>
      <c r="G70" s="15"/>
      <c r="H70" s="9"/>
      <c r="I70" s="14" t="s">
        <v>139</v>
      </c>
      <c r="J70" s="15"/>
      <c r="K70" s="14" t="s">
        <v>119</v>
      </c>
    </row>
    <row r="71" spans="1:11" ht="23.25" customHeight="1">
      <c r="A71" s="88" t="s">
        <v>116</v>
      </c>
      <c r="B71" s="88"/>
      <c r="C71" s="88"/>
      <c r="D71" s="88"/>
      <c r="E71" s="88"/>
      <c r="F71" s="88"/>
      <c r="G71" s="89"/>
      <c r="H71" s="86"/>
      <c r="I71" s="93"/>
      <c r="J71" s="94"/>
      <c r="K71" s="93"/>
    </row>
    <row r="72" spans="1:11" ht="23.25" customHeight="1">
      <c r="A72" s="88" t="s">
        <v>77</v>
      </c>
      <c r="B72" s="88"/>
      <c r="C72" s="88"/>
      <c r="D72" s="88"/>
      <c r="E72" s="88"/>
      <c r="F72" s="88"/>
      <c r="G72" s="89"/>
      <c r="H72" s="86"/>
      <c r="I72" s="91">
        <v>-7722332</v>
      </c>
      <c r="J72" s="90"/>
      <c r="K72" s="91">
        <v>1367905</v>
      </c>
    </row>
    <row r="73" spans="1:11" ht="23.25" customHeight="1">
      <c r="A73" s="88" t="s">
        <v>78</v>
      </c>
      <c r="B73" s="88"/>
      <c r="C73" s="88"/>
      <c r="D73" s="88"/>
      <c r="E73" s="88"/>
      <c r="F73" s="88"/>
      <c r="G73" s="89"/>
      <c r="H73" s="86"/>
      <c r="I73" s="90">
        <v>-935771</v>
      </c>
      <c r="J73" s="90"/>
      <c r="K73" s="90">
        <v>10624774</v>
      </c>
    </row>
    <row r="74" spans="1:11" ht="23.25" customHeight="1">
      <c r="A74" s="88" t="s">
        <v>79</v>
      </c>
      <c r="B74" s="88"/>
      <c r="C74" s="88"/>
      <c r="D74" s="88"/>
      <c r="E74" s="88"/>
      <c r="F74" s="88"/>
      <c r="G74" s="89"/>
      <c r="H74" s="86"/>
      <c r="I74" s="92">
        <v>-7830491</v>
      </c>
      <c r="J74" s="90"/>
      <c r="K74" s="92">
        <v>-10818405</v>
      </c>
    </row>
    <row r="75" spans="1:11" ht="23.25" customHeight="1">
      <c r="A75" s="88" t="s">
        <v>147</v>
      </c>
      <c r="B75" s="88"/>
      <c r="C75" s="88"/>
      <c r="D75" s="88"/>
      <c r="E75" s="88"/>
      <c r="F75" s="88"/>
      <c r="G75" s="89"/>
      <c r="H75" s="86"/>
      <c r="I75" s="90">
        <f>SUM(I56:I74)</f>
        <v>-113775548</v>
      </c>
      <c r="J75" s="90"/>
      <c r="K75" s="90">
        <f>SUM(K56:K74)</f>
        <v>-90695484</v>
      </c>
    </row>
    <row r="76" spans="1:11" ht="23.25" customHeight="1">
      <c r="A76" s="88" t="s">
        <v>80</v>
      </c>
      <c r="B76" s="88"/>
      <c r="C76" s="88"/>
      <c r="D76" s="88"/>
      <c r="E76" s="88"/>
      <c r="F76" s="88"/>
      <c r="G76" s="89"/>
      <c r="H76" s="86"/>
      <c r="I76" s="90">
        <v>-25462140</v>
      </c>
      <c r="J76" s="90"/>
      <c r="K76" s="90">
        <v>-22843162</v>
      </c>
    </row>
    <row r="77" spans="1:11" ht="23.25" customHeight="1">
      <c r="A77" s="88" t="s">
        <v>81</v>
      </c>
      <c r="B77" s="88"/>
      <c r="C77" s="88"/>
      <c r="D77" s="88"/>
      <c r="E77" s="88"/>
      <c r="F77" s="88"/>
      <c r="G77" s="89"/>
      <c r="H77" s="86"/>
      <c r="I77" s="90">
        <v>-16758685</v>
      </c>
      <c r="J77" s="90"/>
      <c r="K77" s="90">
        <v>-9553729</v>
      </c>
    </row>
    <row r="78" spans="1:11" ht="23.25" customHeight="1">
      <c r="A78" s="84" t="s">
        <v>82</v>
      </c>
      <c r="B78" s="84"/>
      <c r="C78" s="84"/>
      <c r="D78" s="84"/>
      <c r="E78" s="84"/>
      <c r="F78" s="88"/>
      <c r="G78" s="89"/>
      <c r="H78" s="86"/>
      <c r="I78" s="95">
        <f>SUM(I75:I77)</f>
        <v>-155996373</v>
      </c>
      <c r="J78" s="90"/>
      <c r="K78" s="95">
        <f>SUM(K75:K77)</f>
        <v>-123092375</v>
      </c>
    </row>
    <row r="79" spans="1:11" ht="23.25" customHeight="1">
      <c r="A79" s="84" t="s">
        <v>83</v>
      </c>
      <c r="B79" s="84"/>
      <c r="C79" s="84"/>
      <c r="D79" s="84"/>
      <c r="E79" s="84"/>
      <c r="F79" s="84"/>
      <c r="G79" s="85"/>
      <c r="H79" s="86"/>
      <c r="I79" s="91"/>
      <c r="J79" s="90"/>
      <c r="K79" s="91"/>
    </row>
    <row r="80" spans="1:11" ht="23.25" customHeight="1">
      <c r="A80" s="88" t="s">
        <v>133</v>
      </c>
      <c r="B80" s="88"/>
      <c r="C80" s="88"/>
      <c r="D80" s="88"/>
      <c r="E80" s="88"/>
      <c r="F80" s="88"/>
      <c r="G80" s="85"/>
      <c r="H80" s="86"/>
      <c r="I80" s="91">
        <v>-27316068</v>
      </c>
      <c r="J80" s="90"/>
      <c r="K80" s="91">
        <v>3341158</v>
      </c>
    </row>
    <row r="81" spans="1:11" ht="23.25" customHeight="1">
      <c r="A81" s="88" t="s">
        <v>181</v>
      </c>
      <c r="B81" s="88"/>
      <c r="C81" s="88"/>
      <c r="D81" s="88"/>
      <c r="E81" s="88"/>
      <c r="F81" s="88"/>
      <c r="G81" s="89"/>
      <c r="H81" s="86"/>
      <c r="I81" s="91">
        <v>-3986161</v>
      </c>
      <c r="J81" s="90"/>
      <c r="K81" s="91">
        <v>-1246412</v>
      </c>
    </row>
    <row r="82" spans="1:11" ht="23.25" customHeight="1">
      <c r="A82" s="88" t="s">
        <v>149</v>
      </c>
      <c r="B82" s="88"/>
      <c r="C82" s="88"/>
      <c r="D82" s="88"/>
      <c r="E82" s="88"/>
      <c r="F82" s="88"/>
      <c r="G82" s="89"/>
      <c r="H82" s="86"/>
      <c r="I82" s="91">
        <v>4673</v>
      </c>
      <c r="J82" s="90"/>
      <c r="K82" s="91">
        <v>0</v>
      </c>
    </row>
    <row r="83" spans="1:11" ht="23.25" customHeight="1">
      <c r="A83" s="84" t="s">
        <v>164</v>
      </c>
      <c r="B83" s="84"/>
      <c r="C83" s="84"/>
      <c r="D83" s="84"/>
      <c r="E83" s="84"/>
      <c r="F83" s="88"/>
      <c r="G83" s="89"/>
      <c r="H83" s="86"/>
      <c r="I83" s="95">
        <f>SUM(I80:I82)</f>
        <v>-31297556</v>
      </c>
      <c r="J83" s="90"/>
      <c r="K83" s="95">
        <f>SUM(K80:K82)</f>
        <v>2094746</v>
      </c>
    </row>
    <row r="84" spans="1:11" ht="23.25" customHeight="1">
      <c r="A84" s="84" t="s">
        <v>84</v>
      </c>
      <c r="B84" s="84"/>
      <c r="C84" s="84"/>
      <c r="D84" s="84"/>
      <c r="E84" s="84"/>
      <c r="F84" s="84"/>
      <c r="G84" s="85"/>
      <c r="H84" s="86"/>
      <c r="I84" s="86"/>
      <c r="J84" s="87"/>
      <c r="K84" s="86"/>
    </row>
    <row r="85" spans="1:11" ht="23.25" customHeight="1">
      <c r="A85" s="88" t="s">
        <v>85</v>
      </c>
      <c r="B85" s="88"/>
      <c r="C85" s="88"/>
      <c r="D85" s="88"/>
      <c r="E85" s="88"/>
      <c r="F85" s="84"/>
      <c r="G85" s="85"/>
      <c r="H85" s="86"/>
      <c r="I85" s="86"/>
      <c r="J85" s="87"/>
      <c r="K85" s="86"/>
    </row>
    <row r="86" spans="1:11" ht="23.25" customHeight="1">
      <c r="A86" s="88" t="s">
        <v>134</v>
      </c>
      <c r="B86" s="88"/>
      <c r="C86" s="88"/>
      <c r="D86" s="88"/>
      <c r="E86" s="88"/>
      <c r="F86" s="88"/>
      <c r="G86" s="89"/>
      <c r="H86" s="86"/>
      <c r="I86" s="90">
        <v>-53017028</v>
      </c>
      <c r="J86" s="90"/>
      <c r="K86" s="90">
        <v>9786949</v>
      </c>
    </row>
    <row r="87" spans="1:11" ht="23.25" customHeight="1">
      <c r="A87" s="88" t="s">
        <v>130</v>
      </c>
      <c r="B87" s="88"/>
      <c r="C87" s="88"/>
      <c r="D87" s="88"/>
      <c r="E87" s="88"/>
      <c r="F87" s="88"/>
      <c r="G87" s="89"/>
      <c r="H87" s="86"/>
      <c r="I87" s="90">
        <v>0</v>
      </c>
      <c r="J87" s="90"/>
      <c r="K87" s="90">
        <v>19368538</v>
      </c>
    </row>
    <row r="88" spans="1:11" ht="23.25" customHeight="1">
      <c r="A88" s="88" t="s">
        <v>131</v>
      </c>
      <c r="B88" s="88"/>
      <c r="C88" s="88"/>
      <c r="D88" s="88"/>
      <c r="E88" s="88"/>
      <c r="F88" s="88"/>
      <c r="G88" s="89"/>
      <c r="H88" s="86"/>
      <c r="I88" s="91">
        <v>-22326611</v>
      </c>
      <c r="J88" s="90"/>
      <c r="K88" s="91">
        <v>-32452781</v>
      </c>
    </row>
    <row r="89" spans="1:11" ht="23.25" customHeight="1">
      <c r="A89" s="88" t="s">
        <v>132</v>
      </c>
      <c r="B89" s="88"/>
      <c r="C89" s="88"/>
      <c r="D89" s="88"/>
      <c r="E89" s="88"/>
      <c r="F89" s="88"/>
      <c r="G89" s="89"/>
      <c r="H89" s="86"/>
      <c r="I89" s="91">
        <v>-605760</v>
      </c>
      <c r="J89" s="90"/>
      <c r="K89" s="91">
        <v>-1241425</v>
      </c>
    </row>
    <row r="90" spans="1:11" ht="23.25" customHeight="1">
      <c r="A90" s="88" t="s">
        <v>144</v>
      </c>
      <c r="B90" s="88"/>
      <c r="C90" s="88"/>
      <c r="D90" s="88"/>
      <c r="E90" s="88"/>
      <c r="F90" s="88"/>
      <c r="G90" s="89"/>
      <c r="H90" s="86"/>
      <c r="I90" s="91">
        <v>348739121</v>
      </c>
      <c r="J90" s="90"/>
      <c r="K90" s="91">
        <v>0</v>
      </c>
    </row>
    <row r="91" spans="1:11" ht="23.25" customHeight="1">
      <c r="A91" s="88" t="s">
        <v>104</v>
      </c>
      <c r="B91" s="88"/>
      <c r="C91" s="88"/>
      <c r="D91" s="88"/>
      <c r="E91" s="88"/>
      <c r="F91" s="88"/>
      <c r="G91" s="89"/>
      <c r="H91" s="86"/>
      <c r="I91" s="91">
        <v>0</v>
      </c>
      <c r="J91" s="90"/>
      <c r="K91" s="91">
        <v>145597999</v>
      </c>
    </row>
    <row r="92" spans="1:11" ht="23.25" customHeight="1">
      <c r="A92" s="88" t="s">
        <v>43</v>
      </c>
      <c r="B92" s="88"/>
      <c r="C92" s="88"/>
      <c r="D92" s="88"/>
      <c r="E92" s="88"/>
      <c r="F92" s="88"/>
      <c r="G92" s="89"/>
      <c r="H92" s="86"/>
      <c r="I92" s="91">
        <v>-24000000</v>
      </c>
      <c r="J92" s="90"/>
      <c r="K92" s="91">
        <v>-20000000</v>
      </c>
    </row>
    <row r="93" spans="1:11" ht="23.25" customHeight="1">
      <c r="A93" s="84" t="s">
        <v>93</v>
      </c>
      <c r="B93" s="84"/>
      <c r="C93" s="84"/>
      <c r="D93" s="84"/>
      <c r="E93" s="84"/>
      <c r="F93" s="88"/>
      <c r="G93" s="89"/>
      <c r="H93" s="86"/>
      <c r="I93" s="95">
        <f>SUM(I86:I92)</f>
        <v>248789722</v>
      </c>
      <c r="J93" s="90"/>
      <c r="K93" s="95">
        <f>SUM(K86:K92)</f>
        <v>121059280</v>
      </c>
    </row>
    <row r="94" spans="1:11" ht="23.25" customHeight="1">
      <c r="A94" s="84" t="s">
        <v>165</v>
      </c>
      <c r="B94" s="84"/>
      <c r="C94" s="84"/>
      <c r="D94" s="84"/>
      <c r="E94" s="84"/>
      <c r="F94" s="88"/>
      <c r="G94" s="89"/>
      <c r="H94" s="86"/>
      <c r="I94" s="91">
        <f>SUM(I78,I83,I93)</f>
        <v>61495793</v>
      </c>
      <c r="J94" s="90"/>
      <c r="K94" s="91">
        <f>SUM(K78,K83,K93)</f>
        <v>61651</v>
      </c>
    </row>
    <row r="95" spans="1:11" ht="23.25" customHeight="1">
      <c r="A95" s="88" t="s">
        <v>86</v>
      </c>
      <c r="B95" s="88"/>
      <c r="C95" s="88"/>
      <c r="D95" s="88"/>
      <c r="E95" s="88"/>
      <c r="F95" s="88"/>
      <c r="G95" s="89"/>
      <c r="H95" s="86"/>
      <c r="I95" s="92">
        <v>9974542</v>
      </c>
      <c r="J95" s="90"/>
      <c r="K95" s="92">
        <v>9912891</v>
      </c>
    </row>
    <row r="96" spans="1:11" ht="23.25" customHeight="1" thickBot="1">
      <c r="A96" s="84" t="s">
        <v>87</v>
      </c>
      <c r="B96" s="84"/>
      <c r="C96" s="84"/>
      <c r="D96" s="84"/>
      <c r="E96" s="84"/>
      <c r="F96" s="88"/>
      <c r="G96" s="89"/>
      <c r="H96" s="86"/>
      <c r="I96" s="96">
        <f>SUM(I94:I95)</f>
        <v>71470335</v>
      </c>
      <c r="J96" s="90"/>
      <c r="K96" s="96">
        <f>SUM(K94:K95)</f>
        <v>9974542</v>
      </c>
    </row>
    <row r="97" spans="1:11" ht="12" customHeight="1" thickTop="1">
      <c r="A97" s="88"/>
      <c r="B97" s="88"/>
      <c r="C97" s="88"/>
      <c r="D97" s="88"/>
      <c r="E97" s="88"/>
      <c r="F97" s="88"/>
      <c r="G97" s="89"/>
      <c r="H97" s="86"/>
      <c r="I97" s="91"/>
      <c r="J97" s="90"/>
      <c r="K97" s="91"/>
    </row>
    <row r="98" spans="1:11" ht="23.25" customHeight="1">
      <c r="A98" s="84" t="s">
        <v>125</v>
      </c>
      <c r="B98" s="84"/>
      <c r="C98" s="84"/>
      <c r="D98" s="84"/>
      <c r="E98" s="84"/>
      <c r="F98" s="88"/>
      <c r="G98" s="89"/>
      <c r="H98" s="86"/>
      <c r="I98" s="91"/>
      <c r="J98" s="90"/>
      <c r="K98" s="91"/>
    </row>
    <row r="99" spans="1:11" ht="23.25" customHeight="1">
      <c r="A99" s="88" t="s">
        <v>126</v>
      </c>
      <c r="B99" s="88"/>
      <c r="C99" s="88"/>
      <c r="D99" s="88"/>
      <c r="E99" s="88"/>
      <c r="F99" s="88"/>
      <c r="G99" s="89"/>
      <c r="H99" s="86"/>
      <c r="I99" s="91"/>
      <c r="J99" s="90"/>
      <c r="K99" s="91"/>
    </row>
    <row r="100" spans="1:11" ht="23.25" customHeight="1">
      <c r="A100" s="88" t="s">
        <v>127</v>
      </c>
      <c r="B100" s="88"/>
      <c r="C100" s="88"/>
      <c r="D100" s="88"/>
      <c r="E100" s="88"/>
      <c r="F100" s="88"/>
      <c r="G100" s="89"/>
      <c r="H100" s="86"/>
      <c r="I100" s="91">
        <v>0</v>
      </c>
      <c r="J100" s="90"/>
      <c r="K100" s="91">
        <v>2979047</v>
      </c>
    </row>
    <row r="101" spans="1:11" ht="12" customHeight="1">
      <c r="A101" s="88"/>
      <c r="B101" s="88"/>
      <c r="C101" s="88"/>
      <c r="D101" s="88"/>
      <c r="E101" s="88"/>
      <c r="F101" s="88"/>
      <c r="G101" s="89"/>
      <c r="H101" s="86"/>
      <c r="I101" s="91"/>
      <c r="J101" s="90"/>
      <c r="K101" s="91"/>
    </row>
    <row r="102" spans="1:11" ht="23.25" customHeight="1">
      <c r="A102" s="27" t="s">
        <v>24</v>
      </c>
      <c r="B102" s="27"/>
      <c r="C102" s="27"/>
      <c r="D102" s="27"/>
      <c r="E102" s="27"/>
      <c r="F102" s="27"/>
      <c r="G102" s="89"/>
      <c r="H102" s="86"/>
      <c r="I102" s="86"/>
      <c r="J102" s="87"/>
      <c r="K102" s="86"/>
    </row>
    <row r="103" spans="5:10" ht="23.25" customHeight="1">
      <c r="E103" s="22"/>
      <c r="F103" s="22"/>
      <c r="H103" s="23"/>
      <c r="J103" s="23"/>
    </row>
    <row r="104" spans="5:10" ht="23.25" customHeight="1">
      <c r="E104" s="22"/>
      <c r="F104" s="22"/>
      <c r="H104" s="23"/>
      <c r="J104" s="23"/>
    </row>
    <row r="105" spans="5:10" ht="23.25" customHeight="1">
      <c r="E105" s="22"/>
      <c r="F105" s="22"/>
      <c r="H105" s="23"/>
      <c r="J105" s="23"/>
    </row>
    <row r="106" spans="5:10" ht="23.25" customHeight="1">
      <c r="E106" s="22"/>
      <c r="F106" s="22"/>
      <c r="H106" s="23"/>
      <c r="J106" s="23"/>
    </row>
    <row r="107" spans="5:10" ht="23.25" customHeight="1">
      <c r="E107" s="22"/>
      <c r="F107" s="22"/>
      <c r="H107" s="23"/>
      <c r="J107" s="23"/>
    </row>
    <row r="108" spans="5:10" ht="23.25" customHeight="1">
      <c r="E108" s="22"/>
      <c r="F108" s="22"/>
      <c r="H108" s="23"/>
      <c r="J108" s="23"/>
    </row>
    <row r="109" spans="5:10" ht="23.25" customHeight="1">
      <c r="E109" s="22"/>
      <c r="F109" s="22"/>
      <c r="H109" s="23"/>
      <c r="J109" s="23"/>
    </row>
    <row r="110" spans="5:10" ht="23.25" customHeight="1">
      <c r="E110" s="22"/>
      <c r="F110" s="22"/>
      <c r="H110" s="23"/>
      <c r="J110" s="23"/>
    </row>
    <row r="111" spans="5:10" ht="23.25" customHeight="1">
      <c r="E111" s="22"/>
      <c r="F111" s="22"/>
      <c r="H111" s="23"/>
      <c r="J111" s="23"/>
    </row>
    <row r="112" spans="5:10" ht="23.25" customHeight="1">
      <c r="E112" s="22"/>
      <c r="F112" s="22"/>
      <c r="H112" s="23"/>
      <c r="J112" s="23"/>
    </row>
    <row r="113" spans="5:10" ht="23.25" customHeight="1">
      <c r="E113" s="22"/>
      <c r="F113" s="22"/>
      <c r="H113" s="23"/>
      <c r="J113" s="23"/>
    </row>
    <row r="114" spans="5:10" ht="23.25" customHeight="1">
      <c r="E114" s="22"/>
      <c r="F114" s="22"/>
      <c r="H114" s="23"/>
      <c r="J114" s="23"/>
    </row>
    <row r="115" spans="5:10" ht="23.25" customHeight="1">
      <c r="E115" s="22"/>
      <c r="F115" s="22"/>
      <c r="H115" s="23"/>
      <c r="J115" s="23"/>
    </row>
    <row r="116" spans="5:10" ht="23.25" customHeight="1">
      <c r="E116" s="22"/>
      <c r="F116" s="22"/>
      <c r="H116" s="23"/>
      <c r="J116" s="23"/>
    </row>
    <row r="117" spans="5:10" ht="23.25" customHeight="1">
      <c r="E117" s="22"/>
      <c r="F117" s="22"/>
      <c r="H117" s="23"/>
      <c r="J117" s="23"/>
    </row>
    <row r="118" spans="5:10" ht="23.25" customHeight="1">
      <c r="E118" s="22"/>
      <c r="F118" s="22"/>
      <c r="H118" s="23"/>
      <c r="J118" s="23"/>
    </row>
    <row r="119" spans="5:10" ht="23.25" customHeight="1">
      <c r="E119" s="22"/>
      <c r="F119" s="22"/>
      <c r="H119" s="23"/>
      <c r="J119" s="23"/>
    </row>
    <row r="120" spans="5:10" ht="23.25" customHeight="1">
      <c r="E120" s="22"/>
      <c r="F120" s="22"/>
      <c r="H120" s="23"/>
      <c r="J120" s="23"/>
    </row>
    <row r="121" spans="5:10" ht="23.25" customHeight="1">
      <c r="E121" s="22"/>
      <c r="F121" s="22"/>
      <c r="H121" s="23"/>
      <c r="J121" s="23"/>
    </row>
    <row r="122" spans="5:10" ht="23.25" customHeight="1">
      <c r="E122" s="22"/>
      <c r="F122" s="22"/>
      <c r="H122" s="23"/>
      <c r="J122" s="23"/>
    </row>
    <row r="123" spans="5:10" ht="23.25" customHeight="1">
      <c r="E123" s="22"/>
      <c r="F123" s="22"/>
      <c r="H123" s="23"/>
      <c r="J123" s="23"/>
    </row>
  </sheetData>
  <sheetProtection/>
  <printOptions horizontalCentered="1"/>
  <pageMargins left="0.8661417322834646" right="0.6692913385826772" top="0.9055118110236221" bottom="0" header="0.1968503937007874" footer="0.1968503937007874"/>
  <pageSetup firstPageNumber="2" useFirstPageNumber="1" horizontalDpi="600" verticalDpi="600" orientation="portrait" paperSize="9" scale="90" r:id="rId1"/>
  <rowBreaks count="2" manualBreakCount="2">
    <brk id="35" max="255" man="1"/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view="pageBreakPreview" zoomScaleNormal="145" zoomScaleSheetLayoutView="100" zoomScalePageLayoutView="0" workbookViewId="0" topLeftCell="A7">
      <selection activeCell="F4" sqref="F4"/>
    </sheetView>
  </sheetViews>
  <sheetFormatPr defaultColWidth="9.140625" defaultRowHeight="24" customHeight="1"/>
  <cols>
    <col min="1" max="1" width="27.28125" style="27" customWidth="1"/>
    <col min="2" max="2" width="7.140625" style="27" customWidth="1"/>
    <col min="3" max="3" width="1.28515625" style="27" customWidth="1"/>
    <col min="4" max="4" width="14.8515625" style="118" customWidth="1"/>
    <col min="5" max="5" width="1.28515625" style="106" customWidth="1"/>
    <col min="6" max="6" width="14.8515625" style="118" customWidth="1"/>
    <col min="7" max="7" width="1.28515625" style="106" customWidth="1"/>
    <col min="8" max="8" width="14.8515625" style="118" customWidth="1"/>
    <col min="9" max="9" width="1.28515625" style="106" customWidth="1"/>
    <col min="10" max="10" width="14.8515625" style="106" customWidth="1"/>
    <col min="11" max="11" width="1.28515625" style="106" customWidth="1"/>
    <col min="12" max="12" width="14.8515625" style="27" customWidth="1"/>
    <col min="13" max="16384" width="9.140625" style="27" customWidth="1"/>
  </cols>
  <sheetData>
    <row r="1" spans="1:11" ht="24" customHeight="1">
      <c r="A1" s="78" t="s">
        <v>99</v>
      </c>
      <c r="B1" s="78"/>
      <c r="C1" s="78"/>
      <c r="D1" s="98"/>
      <c r="E1" s="99"/>
      <c r="F1" s="98"/>
      <c r="G1" s="99"/>
      <c r="H1" s="98"/>
      <c r="I1" s="99"/>
      <c r="J1" s="99"/>
      <c r="K1" s="99"/>
    </row>
    <row r="2" spans="1:13" ht="24" customHeight="1">
      <c r="A2" s="78" t="s">
        <v>27</v>
      </c>
      <c r="B2" s="78"/>
      <c r="C2" s="78"/>
      <c r="D2" s="78"/>
      <c r="E2" s="78"/>
      <c r="F2" s="78"/>
      <c r="G2" s="78"/>
      <c r="H2" s="78"/>
      <c r="I2" s="100"/>
      <c r="J2" s="78"/>
      <c r="K2" s="100"/>
      <c r="M2" s="101"/>
    </row>
    <row r="3" spans="1:13" ht="24" customHeight="1">
      <c r="A3" s="7" t="s">
        <v>140</v>
      </c>
      <c r="B3" s="102"/>
      <c r="C3" s="102"/>
      <c r="D3" s="102"/>
      <c r="E3" s="102"/>
      <c r="F3" s="102"/>
      <c r="G3" s="102"/>
      <c r="H3" s="102"/>
      <c r="I3" s="103"/>
      <c r="J3" s="102"/>
      <c r="K3" s="103"/>
      <c r="M3" s="101"/>
    </row>
    <row r="4" spans="1:13" ht="24" customHeight="1">
      <c r="A4" s="104"/>
      <c r="B4" s="104"/>
      <c r="C4" s="104"/>
      <c r="D4" s="104"/>
      <c r="E4" s="104"/>
      <c r="F4" s="104"/>
      <c r="G4" s="104"/>
      <c r="H4" s="104"/>
      <c r="I4" s="105"/>
      <c r="J4" s="105"/>
      <c r="K4" s="105"/>
      <c r="L4" s="105" t="s">
        <v>34</v>
      </c>
      <c r="M4" s="104"/>
    </row>
    <row r="5" spans="4:13" ht="24" customHeight="1">
      <c r="D5" s="27"/>
      <c r="F5" s="27"/>
      <c r="H5" s="121" t="s">
        <v>22</v>
      </c>
      <c r="I5" s="121"/>
      <c r="J5" s="121"/>
      <c r="K5" s="108"/>
      <c r="L5" s="109"/>
      <c r="M5" s="106"/>
    </row>
    <row r="6" spans="4:13" ht="24" customHeight="1">
      <c r="D6" s="109" t="s">
        <v>33</v>
      </c>
      <c r="F6" s="108" t="s">
        <v>101</v>
      </c>
      <c r="H6" s="109" t="s">
        <v>52</v>
      </c>
      <c r="I6" s="108"/>
      <c r="J6" s="109"/>
      <c r="K6" s="108"/>
      <c r="M6" s="106"/>
    </row>
    <row r="7" spans="2:13" ht="24" customHeight="1">
      <c r="B7" s="110"/>
      <c r="D7" s="107" t="s">
        <v>32</v>
      </c>
      <c r="F7" s="107" t="s">
        <v>100</v>
      </c>
      <c r="H7" s="107" t="s">
        <v>53</v>
      </c>
      <c r="I7" s="108"/>
      <c r="J7" s="111" t="s">
        <v>42</v>
      </c>
      <c r="K7" s="112"/>
      <c r="L7" s="107" t="s">
        <v>11</v>
      </c>
      <c r="M7" s="106"/>
    </row>
    <row r="8" spans="1:13" ht="24" customHeight="1">
      <c r="A8" s="71" t="s">
        <v>137</v>
      </c>
      <c r="B8" s="71"/>
      <c r="C8" s="71"/>
      <c r="D8" s="113">
        <v>116000000</v>
      </c>
      <c r="E8" s="113"/>
      <c r="F8" s="113">
        <v>8000000</v>
      </c>
      <c r="G8" s="113"/>
      <c r="H8" s="113">
        <v>5768476</v>
      </c>
      <c r="I8" s="114"/>
      <c r="J8" s="113">
        <v>60645866</v>
      </c>
      <c r="K8" s="113"/>
      <c r="L8" s="113">
        <f>SUM(D8:J8)</f>
        <v>190414342</v>
      </c>
      <c r="M8" s="115"/>
    </row>
    <row r="9" spans="1:13" ht="24" customHeight="1">
      <c r="A9" s="27" t="s">
        <v>173</v>
      </c>
      <c r="B9" s="71"/>
      <c r="C9" s="71"/>
      <c r="D9" s="113">
        <v>84000000</v>
      </c>
      <c r="E9" s="113"/>
      <c r="F9" s="113">
        <v>62718399</v>
      </c>
      <c r="G9" s="113"/>
      <c r="H9" s="113">
        <v>0</v>
      </c>
      <c r="I9" s="114"/>
      <c r="J9" s="113">
        <v>0</v>
      </c>
      <c r="K9" s="113"/>
      <c r="L9" s="113">
        <f>SUM(D9:K9)</f>
        <v>146718399</v>
      </c>
      <c r="M9" s="115"/>
    </row>
    <row r="10" spans="1:13" ht="24" customHeight="1">
      <c r="A10" s="27" t="s">
        <v>166</v>
      </c>
      <c r="B10" s="71"/>
      <c r="C10" s="71"/>
      <c r="D10" s="113">
        <v>0</v>
      </c>
      <c r="E10" s="113"/>
      <c r="F10" s="113">
        <v>0</v>
      </c>
      <c r="G10" s="113"/>
      <c r="H10" s="113">
        <v>0</v>
      </c>
      <c r="I10" s="114"/>
      <c r="J10" s="113">
        <v>-20000000</v>
      </c>
      <c r="K10" s="113"/>
      <c r="L10" s="113">
        <f>SUM(D10:K10)</f>
        <v>-20000000</v>
      </c>
      <c r="M10" s="115"/>
    </row>
    <row r="11" spans="1:13" ht="24" customHeight="1">
      <c r="A11" s="27" t="s">
        <v>167</v>
      </c>
      <c r="B11" s="71"/>
      <c r="C11" s="71"/>
      <c r="D11" s="113"/>
      <c r="E11" s="113"/>
      <c r="F11" s="113"/>
      <c r="G11" s="113"/>
      <c r="H11" s="113"/>
      <c r="I11" s="114"/>
      <c r="J11" s="113"/>
      <c r="K11" s="113"/>
      <c r="L11" s="113"/>
      <c r="M11" s="115"/>
    </row>
    <row r="12" spans="1:13" ht="24" customHeight="1">
      <c r="A12" s="27" t="s">
        <v>168</v>
      </c>
      <c r="B12" s="71"/>
      <c r="C12" s="71"/>
      <c r="D12" s="113">
        <v>0</v>
      </c>
      <c r="E12" s="113"/>
      <c r="F12" s="113">
        <v>0</v>
      </c>
      <c r="G12" s="113"/>
      <c r="H12" s="113">
        <v>2390330</v>
      </c>
      <c r="I12" s="114"/>
      <c r="J12" s="113">
        <v>-2390330</v>
      </c>
      <c r="K12" s="113"/>
      <c r="L12" s="113">
        <f>SUM(D12:K12)</f>
        <v>0</v>
      </c>
      <c r="M12" s="113"/>
    </row>
    <row r="13" spans="1:13" ht="24" customHeight="1">
      <c r="A13" s="27" t="s">
        <v>111</v>
      </c>
      <c r="B13" s="71"/>
      <c r="C13" s="71"/>
      <c r="D13" s="119">
        <v>0</v>
      </c>
      <c r="E13" s="113"/>
      <c r="F13" s="119">
        <v>0</v>
      </c>
      <c r="G13" s="113"/>
      <c r="H13" s="119">
        <v>0</v>
      </c>
      <c r="I13" s="114"/>
      <c r="J13" s="119">
        <v>47806592</v>
      </c>
      <c r="K13" s="113"/>
      <c r="L13" s="119">
        <f>SUM(D13:J13)</f>
        <v>47806592</v>
      </c>
      <c r="M13" s="113"/>
    </row>
    <row r="14" spans="1:13" ht="24" customHeight="1">
      <c r="A14" s="27" t="s">
        <v>113</v>
      </c>
      <c r="B14" s="71"/>
      <c r="C14" s="71"/>
      <c r="D14" s="120">
        <v>0</v>
      </c>
      <c r="E14" s="113"/>
      <c r="F14" s="120">
        <v>0</v>
      </c>
      <c r="G14" s="113"/>
      <c r="H14" s="120">
        <v>0</v>
      </c>
      <c r="I14" s="114"/>
      <c r="J14" s="120">
        <v>0</v>
      </c>
      <c r="K14" s="113"/>
      <c r="L14" s="120">
        <f>SUM(D14:J14)</f>
        <v>0</v>
      </c>
      <c r="M14" s="113"/>
    </row>
    <row r="15" spans="1:13" ht="24" customHeight="1">
      <c r="A15" s="27" t="s">
        <v>103</v>
      </c>
      <c r="B15" s="73"/>
      <c r="C15" s="72"/>
      <c r="D15" s="113">
        <v>0</v>
      </c>
      <c r="E15" s="113"/>
      <c r="F15" s="113">
        <v>0</v>
      </c>
      <c r="G15" s="113"/>
      <c r="H15" s="113">
        <v>0</v>
      </c>
      <c r="I15" s="114"/>
      <c r="J15" s="113">
        <f>SUM(J13:J14)</f>
        <v>47806592</v>
      </c>
      <c r="K15" s="113"/>
      <c r="L15" s="113">
        <f>SUM(L13:L14)</f>
        <v>47806592</v>
      </c>
      <c r="M15" s="115"/>
    </row>
    <row r="16" spans="1:13" ht="24" customHeight="1" thickBot="1">
      <c r="A16" s="71" t="s">
        <v>118</v>
      </c>
      <c r="B16" s="71"/>
      <c r="C16" s="71"/>
      <c r="D16" s="116">
        <f>SUM(D8:D12,D15)</f>
        <v>200000000</v>
      </c>
      <c r="E16" s="113"/>
      <c r="F16" s="116">
        <f>SUM(F8:F12,F15)</f>
        <v>70718399</v>
      </c>
      <c r="G16" s="113"/>
      <c r="H16" s="116">
        <f>SUM(H8:H12,H15)</f>
        <v>8158806</v>
      </c>
      <c r="I16" s="114"/>
      <c r="J16" s="116">
        <f>SUM(J8:J12,J15)</f>
        <v>86062128</v>
      </c>
      <c r="K16" s="113"/>
      <c r="L16" s="116">
        <f>SUM(L8:L12,L15)</f>
        <v>364939333</v>
      </c>
      <c r="M16" s="115"/>
    </row>
    <row r="17" spans="1:13" ht="24" customHeight="1" thickTop="1">
      <c r="A17" s="71"/>
      <c r="B17" s="71"/>
      <c r="C17" s="71"/>
      <c r="D17" s="113"/>
      <c r="E17" s="113"/>
      <c r="F17" s="113"/>
      <c r="G17" s="113"/>
      <c r="H17" s="113"/>
      <c r="I17" s="114"/>
      <c r="J17" s="113"/>
      <c r="K17" s="113"/>
      <c r="L17" s="113"/>
      <c r="M17" s="115"/>
    </row>
    <row r="18" spans="1:13" ht="24" customHeight="1">
      <c r="A18" s="71" t="s">
        <v>141</v>
      </c>
      <c r="B18" s="71"/>
      <c r="C18" s="71"/>
      <c r="D18" s="113">
        <v>200000000</v>
      </c>
      <c r="E18" s="113"/>
      <c r="F18" s="113">
        <v>70718399</v>
      </c>
      <c r="G18" s="113"/>
      <c r="H18" s="113">
        <v>8158806</v>
      </c>
      <c r="I18" s="114"/>
      <c r="J18" s="113">
        <v>86062128</v>
      </c>
      <c r="K18" s="113"/>
      <c r="L18" s="113">
        <f>SUM(L16)</f>
        <v>364939333</v>
      </c>
      <c r="M18" s="115"/>
    </row>
    <row r="19" spans="1:13" ht="24" customHeight="1">
      <c r="A19" s="27" t="s">
        <v>166</v>
      </c>
      <c r="B19" s="71"/>
      <c r="C19" s="71"/>
      <c r="D19" s="113">
        <v>0</v>
      </c>
      <c r="E19" s="113"/>
      <c r="F19" s="113">
        <v>0</v>
      </c>
      <c r="G19" s="113"/>
      <c r="H19" s="113">
        <v>0</v>
      </c>
      <c r="I19" s="114"/>
      <c r="J19" s="113">
        <v>-24000000</v>
      </c>
      <c r="K19" s="113"/>
      <c r="L19" s="113">
        <f>SUM(D19:K19)</f>
        <v>-24000000</v>
      </c>
      <c r="M19" s="115"/>
    </row>
    <row r="20" spans="1:13" ht="24" customHeight="1">
      <c r="A20" s="27" t="s">
        <v>167</v>
      </c>
      <c r="B20" s="71"/>
      <c r="C20" s="71"/>
      <c r="D20" s="113"/>
      <c r="E20" s="113"/>
      <c r="F20" s="113"/>
      <c r="G20" s="113"/>
      <c r="H20" s="113"/>
      <c r="I20" s="114"/>
      <c r="J20" s="113"/>
      <c r="K20" s="113"/>
      <c r="L20" s="113"/>
      <c r="M20" s="115"/>
    </row>
    <row r="21" spans="1:13" ht="24" customHeight="1">
      <c r="A21" s="27" t="s">
        <v>168</v>
      </c>
      <c r="B21" s="71"/>
      <c r="C21" s="71"/>
      <c r="D21" s="113">
        <v>0</v>
      </c>
      <c r="E21" s="113"/>
      <c r="F21" s="113">
        <v>0</v>
      </c>
      <c r="G21" s="113"/>
      <c r="H21" s="113">
        <v>3522333</v>
      </c>
      <c r="I21" s="114"/>
      <c r="J21" s="113">
        <v>-3522333</v>
      </c>
      <c r="K21" s="113"/>
      <c r="L21" s="113">
        <f>SUM(D21:K21)</f>
        <v>0</v>
      </c>
      <c r="M21" s="115"/>
    </row>
    <row r="22" spans="1:13" ht="24" customHeight="1">
      <c r="A22" s="27" t="s">
        <v>111</v>
      </c>
      <c r="B22" s="71"/>
      <c r="C22" s="71"/>
      <c r="D22" s="119">
        <v>0</v>
      </c>
      <c r="E22" s="113"/>
      <c r="F22" s="119">
        <v>0</v>
      </c>
      <c r="G22" s="113"/>
      <c r="H22" s="119">
        <v>0</v>
      </c>
      <c r="I22" s="114"/>
      <c r="J22" s="119">
        <f>pl!I20</f>
        <v>70446654</v>
      </c>
      <c r="K22" s="113"/>
      <c r="L22" s="119">
        <f>SUM(D22:J22)</f>
        <v>70446654</v>
      </c>
      <c r="M22" s="115"/>
    </row>
    <row r="23" spans="1:13" ht="24" customHeight="1">
      <c r="A23" s="27" t="s">
        <v>113</v>
      </c>
      <c r="B23" s="71"/>
      <c r="C23" s="71"/>
      <c r="D23" s="120">
        <v>0</v>
      </c>
      <c r="E23" s="113"/>
      <c r="F23" s="120">
        <v>0</v>
      </c>
      <c r="G23" s="113"/>
      <c r="H23" s="120">
        <v>0</v>
      </c>
      <c r="I23" s="114"/>
      <c r="J23" s="120">
        <f>pl!I26</f>
        <v>-273781</v>
      </c>
      <c r="K23" s="113"/>
      <c r="L23" s="120">
        <f>SUM(D23:J23)</f>
        <v>-273781</v>
      </c>
      <c r="M23" s="115"/>
    </row>
    <row r="24" spans="1:13" ht="24" customHeight="1">
      <c r="A24" s="27" t="s">
        <v>103</v>
      </c>
      <c r="B24" s="73"/>
      <c r="C24" s="72"/>
      <c r="D24" s="113">
        <f>SUM(D22:D23)</f>
        <v>0</v>
      </c>
      <c r="E24" s="113"/>
      <c r="F24" s="113">
        <f>SUM(F22:F23)</f>
        <v>0</v>
      </c>
      <c r="G24" s="113"/>
      <c r="H24" s="113">
        <f>SUM(H22:H23)</f>
        <v>0</v>
      </c>
      <c r="I24" s="114"/>
      <c r="J24" s="113">
        <f>SUM(J22:J23)</f>
        <v>70172873</v>
      </c>
      <c r="K24" s="113"/>
      <c r="L24" s="113">
        <f>SUM(L22:L23)</f>
        <v>70172873</v>
      </c>
      <c r="M24" s="115"/>
    </row>
    <row r="25" spans="1:13" ht="24" customHeight="1" thickBot="1">
      <c r="A25" s="71" t="s">
        <v>142</v>
      </c>
      <c r="B25" s="71"/>
      <c r="C25" s="71"/>
      <c r="D25" s="116">
        <f>SUM(D18:D21,D24)</f>
        <v>200000000</v>
      </c>
      <c r="E25" s="113"/>
      <c r="F25" s="116">
        <f>SUM(F18:F21,F24)</f>
        <v>70718399</v>
      </c>
      <c r="G25" s="113"/>
      <c r="H25" s="116">
        <f>SUM(H18:H21,H24)</f>
        <v>11681139</v>
      </c>
      <c r="I25" s="114"/>
      <c r="J25" s="116">
        <f>SUM(J18:J21,J24)</f>
        <v>128712668</v>
      </c>
      <c r="K25" s="113"/>
      <c r="L25" s="116">
        <f>SUM(L18:L21,L24)</f>
        <v>411112206</v>
      </c>
      <c r="M25" s="115"/>
    </row>
    <row r="26" spans="1:13" ht="24" customHeight="1" thickTop="1">
      <c r="A26" s="71"/>
      <c r="B26" s="71"/>
      <c r="C26" s="71"/>
      <c r="D26" s="117"/>
      <c r="E26" s="117"/>
      <c r="F26" s="117"/>
      <c r="G26" s="117"/>
      <c r="H26" s="117"/>
      <c r="I26" s="117"/>
      <c r="J26" s="117"/>
      <c r="K26" s="117"/>
      <c r="L26" s="117"/>
      <c r="M26" s="117"/>
    </row>
    <row r="27" spans="1:13" ht="24" customHeight="1">
      <c r="A27" s="27" t="s">
        <v>24</v>
      </c>
      <c r="H27" s="106"/>
      <c r="J27" s="118"/>
      <c r="L27" s="118"/>
      <c r="M27" s="106"/>
    </row>
  </sheetData>
  <sheetProtection/>
  <mergeCells count="1">
    <mergeCell ref="H5:J5"/>
  </mergeCells>
  <printOptions horizontalCentered="1"/>
  <pageMargins left="0.8661417322834646" right="0.3937007874015748" top="0.9055118110236221" bottom="0.3937007874015748" header="0.1968503937007874" footer="0.1968503937007874"/>
  <pageSetup firstPageNumber="2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 Peat Marwick Suthee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Group</dc:creator>
  <cp:keywords/>
  <dc:description/>
  <cp:lastModifiedBy>Monthira Nitsuwan</cp:lastModifiedBy>
  <cp:lastPrinted>2016-02-11T11:29:45Z</cp:lastPrinted>
  <dcterms:created xsi:type="dcterms:W3CDTF">1999-07-14T02:33:10Z</dcterms:created>
  <dcterms:modified xsi:type="dcterms:W3CDTF">2016-02-11T11:30:01Z</dcterms:modified>
  <cp:category/>
  <cp:version/>
  <cp:contentType/>
  <cp:contentStatus/>
</cp:coreProperties>
</file>