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G:\L\L_Lease IT\2026\Q2'2026\Convert_Q2'2026\"/>
    </mc:Choice>
  </mc:AlternateContent>
  <xr:revisionPtr revIDLastSave="0" documentId="13_ncr:1_{563FF3DD-8FBE-4A4C-A27F-265C7118378B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Recovered_Sheet1" sheetId="2" state="veryHidden" r:id="rId1"/>
    <sheet name="Recovered_Sheet2" sheetId="3" state="veryHidden" r:id="rId2"/>
    <sheet name="BS" sheetId="6" r:id="rId3"/>
    <sheet name="PL" sheetId="7" r:id="rId4"/>
    <sheet name="SE-Conso" sheetId="4" r:id="rId5"/>
    <sheet name="SE-Separate" sheetId="8" r:id="rId6"/>
    <sheet name="CF" sheetId="9" r:id="rId7"/>
  </sheets>
  <definedNames>
    <definedName name="\a" localSheetId="2">BS!#REF!</definedName>
    <definedName name="\a">#REF!</definedName>
    <definedName name="\c" localSheetId="2">BS!#REF!</definedName>
    <definedName name="\c">#REF!</definedName>
    <definedName name="\d" localSheetId="2">BS!#REF!</definedName>
    <definedName name="\d">#REF!</definedName>
    <definedName name="_Regression_Int" localSheetId="2" hidden="1">1</definedName>
    <definedName name="_xlnm.Print_Area" localSheetId="2">BS!$A$1:$L$97</definedName>
    <definedName name="_xlnm.Print_Area" localSheetId="6">CF!$A$1:$K$72</definedName>
    <definedName name="_xlnm.Print_Area" localSheetId="3">PL!$A$1:$K$74</definedName>
    <definedName name="_xlnm.Print_Area" localSheetId="4">'SE-Conso'!$A$1:$K$24</definedName>
    <definedName name="_xlnm.Print_Area" localSheetId="5">'SE-Separate'!$A$1:$K$24</definedName>
    <definedName name="Print_Area_MI" localSheetId="2">BS!#REF!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9" l="1"/>
  <c r="E64" i="9"/>
  <c r="I72" i="7"/>
  <c r="E72" i="7"/>
  <c r="I32" i="7"/>
  <c r="E32" i="7"/>
  <c r="J36" i="6"/>
  <c r="F36" i="6"/>
  <c r="F20" i="6"/>
  <c r="L36" i="6" l="1"/>
  <c r="H36" i="6"/>
  <c r="K62" i="9" l="1"/>
  <c r="K54" i="9"/>
  <c r="G62" i="9"/>
  <c r="G54" i="9"/>
  <c r="C21" i="8"/>
  <c r="E21" i="8"/>
  <c r="G21" i="8"/>
  <c r="K15" i="8"/>
  <c r="K14" i="8"/>
  <c r="I13" i="8"/>
  <c r="I16" i="8" s="1"/>
  <c r="G13" i="8"/>
  <c r="G16" i="8" s="1"/>
  <c r="E13" i="8"/>
  <c r="E16" i="8" s="1"/>
  <c r="E18" i="8" s="1"/>
  <c r="C13" i="8"/>
  <c r="C16" i="8" s="1"/>
  <c r="C18" i="8" s="1"/>
  <c r="K11" i="8"/>
  <c r="K13" i="8" s="1"/>
  <c r="K10" i="8"/>
  <c r="K15" i="4"/>
  <c r="K14" i="4"/>
  <c r="I13" i="4"/>
  <c r="I16" i="4" s="1"/>
  <c r="G13" i="4"/>
  <c r="G16" i="4" s="1"/>
  <c r="E13" i="4"/>
  <c r="E16" i="4" s="1"/>
  <c r="E18" i="4" s="1"/>
  <c r="C13" i="4"/>
  <c r="K12" i="4"/>
  <c r="K11" i="4"/>
  <c r="K10" i="4"/>
  <c r="L87" i="6"/>
  <c r="L89" i="6" s="1"/>
  <c r="J87" i="6"/>
  <c r="J89" i="6" s="1"/>
  <c r="H87" i="6"/>
  <c r="H89" i="6" s="1"/>
  <c r="F87" i="6"/>
  <c r="F89" i="6" s="1"/>
  <c r="I62" i="9"/>
  <c r="E62" i="9"/>
  <c r="L57" i="6"/>
  <c r="J57" i="6"/>
  <c r="H57" i="6"/>
  <c r="F57" i="6"/>
  <c r="K13" i="4" l="1"/>
  <c r="K16" i="4"/>
  <c r="K16" i="8"/>
  <c r="C16" i="4"/>
  <c r="C18" i="4" s="1"/>
  <c r="K18" i="7"/>
  <c r="I18" i="7"/>
  <c r="G18" i="7"/>
  <c r="E18" i="7"/>
  <c r="K13" i="7"/>
  <c r="I13" i="7"/>
  <c r="G13" i="7"/>
  <c r="E13" i="7"/>
  <c r="E54" i="9"/>
  <c r="I54" i="9"/>
  <c r="H64" i="6"/>
  <c r="E19" i="7" l="1"/>
  <c r="E21" i="7" s="1"/>
  <c r="E23" i="7" s="1"/>
  <c r="E31" i="7" s="1"/>
  <c r="G19" i="7"/>
  <c r="G21" i="7" s="1"/>
  <c r="G23" i="7" s="1"/>
  <c r="G27" i="7" s="1"/>
  <c r="I19" i="7"/>
  <c r="I21" i="7" s="1"/>
  <c r="I23" i="7" s="1"/>
  <c r="I31" i="7" s="1"/>
  <c r="K19" i="7"/>
  <c r="K21" i="7" s="1"/>
  <c r="K23" i="7" s="1"/>
  <c r="K31" i="7" s="1"/>
  <c r="H20" i="6"/>
  <c r="J20" i="6"/>
  <c r="L20" i="6"/>
  <c r="K58" i="7"/>
  <c r="I58" i="7"/>
  <c r="G58" i="7"/>
  <c r="E58" i="7"/>
  <c r="K53" i="7"/>
  <c r="I53" i="7"/>
  <c r="G53" i="7"/>
  <c r="E53" i="7"/>
  <c r="K18" i="8"/>
  <c r="K18" i="4"/>
  <c r="J64" i="6"/>
  <c r="F64" i="6"/>
  <c r="L64" i="6"/>
  <c r="C22" i="8"/>
  <c r="G21" i="4"/>
  <c r="E21" i="4"/>
  <c r="C21" i="4"/>
  <c r="K20" i="4"/>
  <c r="E27" i="7" l="1"/>
  <c r="I27" i="7"/>
  <c r="C23" i="8"/>
  <c r="E22" i="8"/>
  <c r="E23" i="8" s="1"/>
  <c r="G22" i="8"/>
  <c r="C22" i="4"/>
  <c r="C23" i="4" s="1"/>
  <c r="E22" i="4"/>
  <c r="E23" i="4" s="1"/>
  <c r="G22" i="4"/>
  <c r="K27" i="7"/>
  <c r="G31" i="7"/>
  <c r="I59" i="7"/>
  <c r="I61" i="7" s="1"/>
  <c r="E59" i="7"/>
  <c r="E61" i="7" s="1"/>
  <c r="G59" i="7"/>
  <c r="G61" i="7" s="1"/>
  <c r="G9" i="9" s="1"/>
  <c r="G19" i="9" s="1"/>
  <c r="G34" i="9" s="1"/>
  <c r="G38" i="9" s="1"/>
  <c r="G63" i="9" s="1"/>
  <c r="G65" i="9" s="1"/>
  <c r="K59" i="7"/>
  <c r="K61" i="7" s="1"/>
  <c r="K9" i="9" s="1"/>
  <c r="K19" i="9" s="1"/>
  <c r="K34" i="9" s="1"/>
  <c r="K38" i="9" s="1"/>
  <c r="K63" i="9" s="1"/>
  <c r="K65" i="9" s="1"/>
  <c r="J65" i="6"/>
  <c r="J90" i="6" s="1"/>
  <c r="F65" i="6"/>
  <c r="F90" i="6" s="1"/>
  <c r="H65" i="6"/>
  <c r="H90" i="6" s="1"/>
  <c r="L65" i="6"/>
  <c r="L90" i="6" s="1"/>
  <c r="F37" i="6"/>
  <c r="J37" i="6"/>
  <c r="H37" i="6"/>
  <c r="L37" i="6"/>
  <c r="K63" i="7" l="1"/>
  <c r="K67" i="7" s="1"/>
  <c r="G63" i="7"/>
  <c r="G71" i="7" s="1"/>
  <c r="E63" i="7"/>
  <c r="E9" i="9"/>
  <c r="E19" i="9" s="1"/>
  <c r="E34" i="9" s="1"/>
  <c r="E38" i="9" s="1"/>
  <c r="E63" i="9" s="1"/>
  <c r="E65" i="9" s="1"/>
  <c r="E66" i="9" s="1"/>
  <c r="I63" i="7"/>
  <c r="I9" i="9"/>
  <c r="I19" i="9" s="1"/>
  <c r="J91" i="6"/>
  <c r="F91" i="6"/>
  <c r="H91" i="6"/>
  <c r="L91" i="6"/>
  <c r="I71" i="7" l="1"/>
  <c r="I19" i="8"/>
  <c r="I21" i="8" s="1"/>
  <c r="E71" i="7"/>
  <c r="I19" i="4"/>
  <c r="E67" i="7"/>
  <c r="I34" i="9"/>
  <c r="I38" i="9" s="1"/>
  <c r="I63" i="9" s="1"/>
  <c r="I65" i="9" s="1"/>
  <c r="I66" i="9" s="1"/>
  <c r="G67" i="7"/>
  <c r="I67" i="7"/>
  <c r="K71" i="7"/>
  <c r="I21" i="4"/>
  <c r="I22" i="4" s="1"/>
  <c r="K19" i="4"/>
  <c r="I22" i="8" l="1"/>
  <c r="I23" i="8" s="1"/>
  <c r="K19" i="8"/>
  <c r="K21" i="8" s="1"/>
  <c r="I23" i="4"/>
  <c r="K21" i="4"/>
  <c r="K22" i="8" l="1"/>
  <c r="K23" i="8" s="1"/>
  <c r="K22" i="4"/>
  <c r="K23" i="4" s="1"/>
</calcChain>
</file>

<file path=xl/sharedStrings.xml><?xml version="1.0" encoding="utf-8"?>
<sst xmlns="http://schemas.openxmlformats.org/spreadsheetml/2006/main" count="330" uniqueCount="196">
  <si>
    <t>Other current liabilities</t>
  </si>
  <si>
    <t xml:space="preserve">Share capital </t>
  </si>
  <si>
    <t>Unappropriated</t>
  </si>
  <si>
    <t>The accompanying notes are an integral part of the financial statements.</t>
  </si>
  <si>
    <t>Note</t>
  </si>
  <si>
    <t xml:space="preserve">Other current assets 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</si>
  <si>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</si>
  <si>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</si>
  <si>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</si>
  <si>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</si>
  <si>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</si>
  <si>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</si>
  <si>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shareholders' equity</t>
  </si>
  <si>
    <t>Current liabilities</t>
  </si>
  <si>
    <t>Total current liabilities</t>
  </si>
  <si>
    <t>Total liabilities</t>
  </si>
  <si>
    <t>Shareholders' equity</t>
  </si>
  <si>
    <t>Total shareholders' equity</t>
  </si>
  <si>
    <t>Total liabilities and shareholders' equity</t>
  </si>
  <si>
    <t>Revenues</t>
  </si>
  <si>
    <t>Total revenues</t>
  </si>
  <si>
    <t xml:space="preserve">Expenses </t>
  </si>
  <si>
    <t xml:space="preserve">Total expenses </t>
  </si>
  <si>
    <t>Cash and cash equivalents</t>
  </si>
  <si>
    <t>Total non-current liabilities</t>
  </si>
  <si>
    <t>Administrative expenses</t>
  </si>
  <si>
    <t>Directors</t>
  </si>
  <si>
    <t>Appropriated -</t>
  </si>
  <si>
    <t>Current portion of financial lease receivables</t>
  </si>
  <si>
    <t xml:space="preserve">Restricted bank deposits </t>
  </si>
  <si>
    <t>Equipment</t>
  </si>
  <si>
    <t xml:space="preserve">Intangible assets </t>
  </si>
  <si>
    <t>Current portion of factoring receivables</t>
  </si>
  <si>
    <t xml:space="preserve">   operating assets and liabilities</t>
  </si>
  <si>
    <t>Operating assets (increase) decrease</t>
  </si>
  <si>
    <t xml:space="preserve">   Factoring receivables</t>
  </si>
  <si>
    <t xml:space="preserve">   Other current assets</t>
  </si>
  <si>
    <t xml:space="preserve">   Other current liabilities</t>
  </si>
  <si>
    <t>Cash flows from financing activities</t>
  </si>
  <si>
    <t>Profit or loss:</t>
  </si>
  <si>
    <t xml:space="preserve">   Loan receivables</t>
  </si>
  <si>
    <t>(Unaudited</t>
  </si>
  <si>
    <t>(Audited)</t>
  </si>
  <si>
    <t>but reviewed)</t>
  </si>
  <si>
    <t>(Unit: Thousand Baht)</t>
  </si>
  <si>
    <t>(Unaudited but reviewed)</t>
  </si>
  <si>
    <t>Total comprehensive income for the period</t>
  </si>
  <si>
    <t>Cash and cash equivalents at beginning of the period</t>
  </si>
  <si>
    <t xml:space="preserve">Cash and cash equivalents at end of the period </t>
  </si>
  <si>
    <t>Deferred tax assets</t>
  </si>
  <si>
    <t>Income tax payable</t>
  </si>
  <si>
    <t>Non-current liabilities</t>
  </si>
  <si>
    <t>Share premium</t>
  </si>
  <si>
    <t>Current portion of loan receivables</t>
  </si>
  <si>
    <t xml:space="preserve">   Unappropriated</t>
  </si>
  <si>
    <t xml:space="preserve">   Depreciation and amortisation</t>
  </si>
  <si>
    <t xml:space="preserve">   Hire-purchase receivables</t>
  </si>
  <si>
    <t xml:space="preserve">   Financial lease receivables </t>
  </si>
  <si>
    <t xml:space="preserve">   Finance cost</t>
  </si>
  <si>
    <t>(Unit: Thousand Baht except earnings per share expressed in Baht)</t>
  </si>
  <si>
    <t xml:space="preserve">   Issued and fully paid-up</t>
  </si>
  <si>
    <t>Properties foreclosed</t>
  </si>
  <si>
    <t>Loan receivables - net of current portion</t>
  </si>
  <si>
    <t>Financial lease receivables - net of current portion</t>
  </si>
  <si>
    <t>4</t>
  </si>
  <si>
    <t>5</t>
  </si>
  <si>
    <t>Cash flows from operating activities</t>
  </si>
  <si>
    <t xml:space="preserve">   Registered</t>
  </si>
  <si>
    <t>statutory reserve</t>
  </si>
  <si>
    <t>Consolidated financial statements</t>
  </si>
  <si>
    <t>Separate financial statements</t>
  </si>
  <si>
    <t xml:space="preserve">Adjustment to reconcile profit before income tax expenses </t>
  </si>
  <si>
    <t xml:space="preserve">Total </t>
  </si>
  <si>
    <t xml:space="preserve">shareholders' </t>
  </si>
  <si>
    <t xml:space="preserve">equity </t>
  </si>
  <si>
    <t xml:space="preserve"> share capital</t>
  </si>
  <si>
    <t xml:space="preserve"> paid-up</t>
  </si>
  <si>
    <t>Other comprehensive income for the period</t>
  </si>
  <si>
    <t xml:space="preserve">Factoring receivables - net of current portion </t>
  </si>
  <si>
    <t>Operating liabilities increase (decrease)</t>
  </si>
  <si>
    <t>Non-cash items</t>
  </si>
  <si>
    <t>Statement of change in shareholders' equity</t>
  </si>
  <si>
    <t>Statement of change in shareholders' equity (continued)</t>
  </si>
  <si>
    <t>3</t>
  </si>
  <si>
    <t>Right-of-use assets</t>
  </si>
  <si>
    <t>Expected credit losses</t>
  </si>
  <si>
    <t>9</t>
  </si>
  <si>
    <t xml:space="preserve">Statement of comprehensive income </t>
  </si>
  <si>
    <t>Other current financial liabilities</t>
  </si>
  <si>
    <t>Lease IT Public Company Limited and its subsidiaries</t>
  </si>
  <si>
    <t>Current portion of lease liabilities</t>
  </si>
  <si>
    <t xml:space="preserve">   Other current financial liabilities</t>
  </si>
  <si>
    <t>Repayment of lease liabilities</t>
  </si>
  <si>
    <t xml:space="preserve">   Interest income</t>
  </si>
  <si>
    <t xml:space="preserve">   Interest received</t>
  </si>
  <si>
    <t xml:space="preserve">   Interest paid</t>
  </si>
  <si>
    <t>Cash paid for redemption of debentures</t>
  </si>
  <si>
    <t>14</t>
  </si>
  <si>
    <t>Service expenses</t>
  </si>
  <si>
    <t>6</t>
  </si>
  <si>
    <t xml:space="preserve">   Other non-current financial liabilities</t>
  </si>
  <si>
    <t>13</t>
  </si>
  <si>
    <t xml:space="preserve">Finance cost </t>
  </si>
  <si>
    <t xml:space="preserve">   Accounts payable from purchases of intangible assets</t>
  </si>
  <si>
    <t>12</t>
  </si>
  <si>
    <t>Debentures - net of current  portion</t>
  </si>
  <si>
    <t>Other non-current financial liabilties</t>
  </si>
  <si>
    <t>15</t>
  </si>
  <si>
    <t>18</t>
  </si>
  <si>
    <t>16</t>
  </si>
  <si>
    <t>Current portion of long-term loan receivables</t>
  </si>
  <si>
    <t>Long-term loan receivables - net of current portion</t>
  </si>
  <si>
    <t>Retained earnings (deficit)</t>
  </si>
  <si>
    <t>Earnings (loss) per share</t>
  </si>
  <si>
    <t xml:space="preserve">   Expected credit losses</t>
  </si>
  <si>
    <t xml:space="preserve">   Long-term loan receivables</t>
  </si>
  <si>
    <t>Cash flows from investing activities</t>
  </si>
  <si>
    <t xml:space="preserve">Income tax revenues (expenses) </t>
  </si>
  <si>
    <t xml:space="preserve">   Installment account receivables</t>
  </si>
  <si>
    <t>Net cash flows from (used in) investing activities</t>
  </si>
  <si>
    <t>Installment account receivables - net of current portion</t>
  </si>
  <si>
    <t>Lease liabilities - net of current portion</t>
  </si>
  <si>
    <t>Balance as at 1 January 2025</t>
  </si>
  <si>
    <t>11</t>
  </si>
  <si>
    <t>17</t>
  </si>
  <si>
    <t>Trade and other current receivables</t>
  </si>
  <si>
    <t>Current portion of installment account receivables</t>
  </si>
  <si>
    <t>Trade and other current payables</t>
  </si>
  <si>
    <t xml:space="preserve">Non-current provision for employee benefits  </t>
  </si>
  <si>
    <t xml:space="preserve">Profit (loss) before income tax </t>
  </si>
  <si>
    <t>Profit (loss) for the period</t>
  </si>
  <si>
    <t xml:space="preserve">Basic earnings (loss) per share </t>
  </si>
  <si>
    <t xml:space="preserve">   Earnings (loss) attributable to equity holders of the Company</t>
  </si>
  <si>
    <t xml:space="preserve">   Provision for employee benefits</t>
  </si>
  <si>
    <t xml:space="preserve">   Trade and other current receivables</t>
  </si>
  <si>
    <t xml:space="preserve">   Trade and other current payables</t>
  </si>
  <si>
    <t>Cash flows used in operating activities</t>
  </si>
  <si>
    <t>Profit for the period</t>
  </si>
  <si>
    <t>For the six-month period ended 30 June 2025</t>
  </si>
  <si>
    <t>Balance as at 30 June 2025</t>
  </si>
  <si>
    <t>19</t>
  </si>
  <si>
    <t>Short-term loans from financial institutions</t>
  </si>
  <si>
    <t>Cash receipt from short-term loan from financial institutions</t>
  </si>
  <si>
    <t>Repayment of short-term loan from financial institutions</t>
  </si>
  <si>
    <t xml:space="preserve">   Transfer from loan receivables to properties foreclosed</t>
  </si>
  <si>
    <t>As at 30 June 2026</t>
  </si>
  <si>
    <t>30 June 2026</t>
  </si>
  <si>
    <t>31 December 2025</t>
  </si>
  <si>
    <t>Total equity attributable to owners of the Company</t>
  </si>
  <si>
    <t>Non-controlling interests of the subsidiaries</t>
  </si>
  <si>
    <t>For the three-month period ended 30 June 2026</t>
  </si>
  <si>
    <t>For the six-month period ended 30 June 2026</t>
  </si>
  <si>
    <t>Balance as at 1 January 2026</t>
  </si>
  <si>
    <t>Balance as at 30 June 2026</t>
  </si>
  <si>
    <t>Other non-current assets</t>
  </si>
  <si>
    <t xml:space="preserve">Short-term loans </t>
  </si>
  <si>
    <t>20</t>
  </si>
  <si>
    <t>Decrease in appropriated statutory reserve</t>
  </si>
  <si>
    <t>Transfer of share premium</t>
  </si>
  <si>
    <t>Cash receipt from short-term loans</t>
  </si>
  <si>
    <t>Repayment of short-term loans</t>
  </si>
  <si>
    <t>8</t>
  </si>
  <si>
    <t>Current portion of hire purchase receivables</t>
  </si>
  <si>
    <t>Hire purchase receivables - net of current portion</t>
  </si>
  <si>
    <t xml:space="preserve">      442,931,258 ordinary shares of Baht 1 each</t>
  </si>
  <si>
    <t xml:space="preserve">      (31 December 2025: 601,732,935 ordinary shares</t>
  </si>
  <si>
    <t xml:space="preserve">         of Baht 1 each)</t>
  </si>
  <si>
    <t xml:space="preserve">Statement of financial position </t>
  </si>
  <si>
    <t>Investments in subsidiaries</t>
  </si>
  <si>
    <t>Statement of financial position (continued)</t>
  </si>
  <si>
    <t>Other non-current provisions</t>
  </si>
  <si>
    <t>Interest income</t>
  </si>
  <si>
    <t>Fees and service income</t>
  </si>
  <si>
    <t>Other income</t>
  </si>
  <si>
    <t>Operating profit</t>
  </si>
  <si>
    <t>Other comprehensive income:</t>
  </si>
  <si>
    <t xml:space="preserve">   Weighted average number of ordinary shares (Thousand shares)</t>
  </si>
  <si>
    <t>Earnings per share</t>
  </si>
  <si>
    <t xml:space="preserve">Basic earnings per share </t>
  </si>
  <si>
    <t xml:space="preserve">   Earnings attributable to equity holders of the Company</t>
  </si>
  <si>
    <t>Issued and</t>
  </si>
  <si>
    <t>Statement of cash flows</t>
  </si>
  <si>
    <t xml:space="preserve">   to net cash provided by (paid from) operating activities:</t>
  </si>
  <si>
    <t xml:space="preserve">   Dividend income</t>
  </si>
  <si>
    <t xml:space="preserve">Loss from operating activities before change in </t>
  </si>
  <si>
    <t>Net cash flows from (used in) operating activities</t>
  </si>
  <si>
    <t>Statement of cash flows (continued)</t>
  </si>
  <si>
    <t>Short-term loans to a subsidiary</t>
  </si>
  <si>
    <t xml:space="preserve">Increase in restricted bank deposits </t>
  </si>
  <si>
    <t>Net cash flows from financing activities</t>
  </si>
  <si>
    <t>Net increase in cash and cash equivalents</t>
  </si>
  <si>
    <t>Supplemental cash flows information</t>
  </si>
  <si>
    <t xml:space="preserve">   Corporate income tax paid</t>
  </si>
  <si>
    <t>Cash paid for purchases of equipment</t>
  </si>
  <si>
    <t>Cash paid for purchases of intangible assets</t>
  </si>
  <si>
    <t>Cash receipt from dividend from a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</si>
</sst>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#,##0\ ;\(#,##0\)"/>
    <numFmt numFmtId="167" formatCode="#,##0.00\ ;\(#,##0.00\)"/>
    <numFmt numFmtId="168" formatCode="0.0%"/>
    <numFmt numFmtId="169" formatCode="0.00_)"/>
    <numFmt numFmtId="170" formatCode="_(* #,##0_);_(* \(#,##0\);_(* &quot;-&quot;??_);_(@_)"/>
    <numFmt numFmtId="171" formatCode="dd\-mmm\-yy_)"/>
    <numFmt numFmtId="172" formatCode="#,##0.00\ &quot;F&quot;;\-#,##0.00\ &quot;F&quot;"/>
    <numFmt numFmtId="173" formatCode="#,##0;\(#,##0\)"/>
    <numFmt numFmtId="174" formatCode="_(* #,##0.000_);_(* \(#,##0.000\);_(* &quot;-&quot;???_);_(@_)"/>
    <numFmt numFmtId="175" formatCode="_(* #,##0.000_);_(* \(#,##0.000\);_(* &quot;-&quot;??_);_(@_)"/>
  </numFmts>
  <fonts count="19">
    <font>
      <sz val="11"/>
      <name val="Times New Roman"/>
      <family val="1"/>
    </font>
    <font>
      <sz val="12"/>
      <name val="EucrosiaUPC"/>
      <family val="1"/>
      <charset val="222"/>
    </font>
    <font>
      <sz val="10"/>
      <name val="Arial"/>
      <family val="2"/>
    </font>
    <font>
      <sz val="14"/>
      <name val="AngsanaUPC"/>
      <family val="1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4"/>
      <name val="Cordia New"/>
      <family val="2"/>
    </font>
    <font>
      <sz val="10"/>
      <name val="ApFont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B0F0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39" fontId="0" fillId="0" borderId="0"/>
    <xf numFmtId="40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3" fillId="0" borderId="0"/>
    <xf numFmtId="171" fontId="3" fillId="0" borderId="0"/>
    <xf numFmtId="168" fontId="3" fillId="0" borderId="0"/>
    <xf numFmtId="38" fontId="4" fillId="2" borderId="0" applyNumberFormat="0" applyBorder="0" applyAlignment="0" applyProtection="0"/>
    <xf numFmtId="10" fontId="4" fillId="3" borderId="1" applyNumberFormat="0" applyBorder="0" applyAlignment="0" applyProtection="0"/>
    <xf numFmtId="37" fontId="5" fillId="0" borderId="0"/>
    <xf numFmtId="169" fontId="6" fillId="0" borderId="0"/>
    <xf numFmtId="0" fontId="8" fillId="0" borderId="0"/>
    <xf numFmtId="10" fontId="2" fillId="0" borderId="0" applyFont="0" applyFill="0" applyBorder="0" applyAlignment="0" applyProtection="0"/>
    <xf numFmtId="1" fontId="2" fillId="0" borderId="2" applyNumberFormat="0" applyFill="0" applyAlignment="0" applyProtection="0">
      <alignment horizontal="center" vertical="center"/>
    </xf>
  </cellStyleXfs>
  <cellXfs count="144">
    <xf numFmtId="39" fontId="0" fillId="0" borderId="0" xfId="0"/>
    <xf numFmtId="40" fontId="13" fillId="0" borderId="0" xfId="1" applyFont="1" applyFill="1" applyAlignment="1">
      <alignment horizontal="centerContinuous" vertical="center"/>
    </xf>
    <xf numFmtId="0" fontId="13" fillId="0" borderId="0" xfId="1" applyNumberFormat="1" applyFont="1" applyFill="1" applyBorder="1" applyAlignment="1">
      <alignment horizontal="center" vertical="center"/>
    </xf>
    <xf numFmtId="41" fontId="9" fillId="0" borderId="0" xfId="2" applyNumberFormat="1" applyFont="1" applyFill="1" applyAlignment="1">
      <alignment vertical="center"/>
    </xf>
    <xf numFmtId="41" fontId="13" fillId="0" borderId="4" xfId="2" applyNumberFormat="1" applyFont="1" applyFill="1" applyBorder="1" applyAlignment="1">
      <alignment vertical="center"/>
    </xf>
    <xf numFmtId="40" fontId="13" fillId="0" borderId="0" xfId="1" applyFont="1" applyFill="1" applyAlignment="1">
      <alignment vertical="center"/>
    </xf>
    <xf numFmtId="41" fontId="13" fillId="0" borderId="0" xfId="2" applyNumberFormat="1" applyFont="1" applyFill="1" applyAlignment="1">
      <alignment vertical="center"/>
    </xf>
    <xf numFmtId="41" fontId="9" fillId="0" borderId="0" xfId="3" applyNumberFormat="1" applyFont="1" applyFill="1" applyAlignment="1">
      <alignment vertical="center"/>
    </xf>
    <xf numFmtId="41" fontId="9" fillId="0" borderId="3" xfId="2" applyNumberFormat="1" applyFont="1" applyFill="1" applyBorder="1" applyAlignment="1">
      <alignment vertical="center"/>
    </xf>
    <xf numFmtId="40" fontId="13" fillId="0" borderId="0" xfId="1" applyFont="1" applyFill="1" applyBorder="1" applyAlignment="1">
      <alignment vertical="center"/>
    </xf>
    <xf numFmtId="41" fontId="13" fillId="0" borderId="5" xfId="2" applyNumberFormat="1" applyFont="1" applyFill="1" applyBorder="1" applyAlignment="1">
      <alignment vertical="center"/>
    </xf>
    <xf numFmtId="41" fontId="13" fillId="0" borderId="4" xfId="2" applyNumberFormat="1" applyFont="1" applyFill="1" applyBorder="1" applyAlignment="1">
      <alignment horizontal="right" vertical="center"/>
    </xf>
    <xf numFmtId="41" fontId="13" fillId="0" borderId="6" xfId="2" applyNumberFormat="1" applyFont="1" applyFill="1" applyBorder="1" applyAlignment="1">
      <alignment horizontal="right" vertical="center"/>
    </xf>
    <xf numFmtId="41" fontId="13" fillId="0" borderId="0" xfId="3" applyNumberFormat="1" applyFont="1" applyFill="1" applyBorder="1" applyAlignment="1">
      <alignment horizontal="right" vertical="center"/>
    </xf>
    <xf numFmtId="170" fontId="13" fillId="0" borderId="0" xfId="1" applyNumberFormat="1" applyFont="1" applyFill="1" applyAlignment="1">
      <alignment vertical="center"/>
    </xf>
    <xf numFmtId="41" fontId="13" fillId="0" borderId="0" xfId="2" applyNumberFormat="1" applyFont="1" applyFill="1" applyBorder="1" applyAlignment="1">
      <alignment vertical="center"/>
    </xf>
    <xf numFmtId="41" fontId="9" fillId="0" borderId="0" xfId="2" applyNumberFormat="1" applyFont="1" applyFill="1" applyBorder="1" applyAlignment="1">
      <alignment vertical="center"/>
    </xf>
    <xf numFmtId="41" fontId="13" fillId="0" borderId="0" xfId="1" applyNumberFormat="1" applyFont="1" applyFill="1" applyBorder="1" applyAlignment="1">
      <alignment vertical="center"/>
    </xf>
    <xf numFmtId="41" fontId="13" fillId="0" borderId="4" xfId="3" applyNumberFormat="1" applyFont="1" applyFill="1" applyBorder="1" applyAlignment="1">
      <alignment vertical="center"/>
    </xf>
    <xf numFmtId="41" fontId="13" fillId="0" borderId="0" xfId="3" applyNumberFormat="1" applyFont="1" applyFill="1" applyAlignment="1">
      <alignment vertical="center"/>
    </xf>
    <xf numFmtId="41" fontId="13" fillId="0" borderId="3" xfId="3" applyNumberFormat="1" applyFont="1" applyFill="1" applyBorder="1" applyAlignment="1">
      <alignment horizontal="right" vertical="center"/>
    </xf>
    <xf numFmtId="41" fontId="13" fillId="0" borderId="0" xfId="3" applyNumberFormat="1" applyFont="1" applyFill="1" applyBorder="1" applyAlignment="1">
      <alignment vertical="center"/>
    </xf>
    <xf numFmtId="41" fontId="13" fillId="0" borderId="3" xfId="2" applyNumberFormat="1" applyFont="1" applyFill="1" applyBorder="1" applyAlignment="1">
      <alignment vertical="center"/>
    </xf>
    <xf numFmtId="41" fontId="9" fillId="0" borderId="5" xfId="2" applyNumberFormat="1" applyFont="1" applyFill="1" applyBorder="1" applyAlignment="1">
      <alignment vertical="center"/>
    </xf>
    <xf numFmtId="40" fontId="9" fillId="0" borderId="0" xfId="1" applyFont="1" applyFill="1" applyAlignment="1">
      <alignment horizontal="centerContinuous" vertical="center"/>
    </xf>
    <xf numFmtId="41" fontId="9" fillId="0" borderId="0" xfId="2" applyNumberFormat="1" applyFont="1" applyFill="1" applyBorder="1" applyAlignment="1">
      <alignment horizontal="center" vertical="center"/>
    </xf>
    <xf numFmtId="41" fontId="9" fillId="0" borderId="8" xfId="2" applyNumberFormat="1" applyFont="1" applyFill="1" applyBorder="1" applyAlignment="1">
      <alignment horizontal="center" vertical="center"/>
    </xf>
    <xf numFmtId="41" fontId="9" fillId="0" borderId="9" xfId="2" applyNumberFormat="1" applyFont="1" applyFill="1" applyBorder="1" applyAlignment="1">
      <alignment horizontal="center" vertical="center"/>
    </xf>
    <xf numFmtId="41" fontId="9" fillId="0" borderId="10" xfId="2" applyNumberFormat="1" applyFont="1" applyFill="1" applyBorder="1" applyAlignment="1">
      <alignment horizontal="center" vertical="center"/>
    </xf>
    <xf numFmtId="41" fontId="9" fillId="0" borderId="0" xfId="2" applyNumberFormat="1" applyFont="1" applyFill="1" applyAlignment="1">
      <alignment horizontal="center" vertical="center"/>
    </xf>
    <xf numFmtId="41" fontId="9" fillId="0" borderId="8" xfId="1" applyNumberFormat="1" applyFont="1" applyFill="1" applyBorder="1" applyAlignment="1">
      <alignment horizontal="center" vertical="center"/>
    </xf>
    <xf numFmtId="41" fontId="9" fillId="0" borderId="0" xfId="1" applyNumberFormat="1" applyFont="1" applyFill="1" applyBorder="1" applyAlignment="1">
      <alignment horizontal="center" vertical="center"/>
    </xf>
    <xf numFmtId="41" fontId="9" fillId="0" borderId="0" xfId="1" applyNumberFormat="1" applyFont="1" applyFill="1" applyBorder="1" applyAlignment="1">
      <alignment vertical="center"/>
    </xf>
    <xf numFmtId="41" fontId="9" fillId="0" borderId="9" xfId="1" applyNumberFormat="1" applyFont="1" applyFill="1" applyBorder="1" applyAlignment="1">
      <alignment horizontal="center" vertical="center"/>
    </xf>
    <xf numFmtId="170" fontId="13" fillId="0" borderId="0" xfId="1" applyNumberFormat="1" applyFont="1" applyFill="1" applyAlignment="1">
      <alignment horizontal="centerContinuous" vertical="center"/>
    </xf>
    <xf numFmtId="170" fontId="13" fillId="0" borderId="0" xfId="1" applyNumberFormat="1" applyFont="1" applyFill="1" applyBorder="1" applyAlignment="1">
      <alignment horizontal="centerContinuous" vertical="center"/>
    </xf>
    <xf numFmtId="41" fontId="13" fillId="0" borderId="0" xfId="2" applyNumberFormat="1" applyFont="1" applyFill="1" applyBorder="1" applyAlignment="1">
      <alignment horizontal="right" vertical="center"/>
    </xf>
    <xf numFmtId="41" fontId="13" fillId="0" borderId="0" xfId="2" applyNumberFormat="1" applyFont="1" applyFill="1" applyAlignment="1">
      <alignment horizontal="right" vertical="center"/>
    </xf>
    <xf numFmtId="41" fontId="9" fillId="0" borderId="0" xfId="2" applyNumberFormat="1" applyFont="1" applyFill="1" applyBorder="1" applyAlignment="1">
      <alignment horizontal="right" vertical="center"/>
    </xf>
    <xf numFmtId="41" fontId="13" fillId="0" borderId="0" xfId="3" applyNumberFormat="1" applyFont="1" applyFill="1" applyAlignment="1">
      <alignment horizontal="right" vertical="center"/>
    </xf>
    <xf numFmtId="41" fontId="9" fillId="0" borderId="3" xfId="2" applyNumberFormat="1" applyFont="1" applyFill="1" applyBorder="1" applyAlignment="1">
      <alignment horizontal="right" vertical="center"/>
    </xf>
    <xf numFmtId="170" fontId="13" fillId="0" borderId="0" xfId="2" applyNumberFormat="1" applyFont="1" applyFill="1" applyBorder="1" applyAlignment="1">
      <alignment vertical="center"/>
    </xf>
    <xf numFmtId="41" fontId="13" fillId="0" borderId="0" xfId="1" applyNumberFormat="1" applyFont="1" applyFill="1" applyBorder="1" applyAlignment="1">
      <alignment horizontal="right" vertical="center"/>
    </xf>
    <xf numFmtId="170" fontId="13" fillId="0" borderId="0" xfId="1" applyNumberFormat="1" applyFont="1" applyFill="1" applyBorder="1" applyAlignment="1">
      <alignment vertical="center"/>
    </xf>
    <xf numFmtId="41" fontId="13" fillId="0" borderId="10" xfId="2" applyNumberFormat="1" applyFont="1" applyFill="1" applyBorder="1" applyAlignment="1">
      <alignment horizontal="right" vertical="center"/>
    </xf>
    <xf numFmtId="39" fontId="13" fillId="0" borderId="0" xfId="0" applyFont="1" applyAlignment="1">
      <alignment vertical="center"/>
    </xf>
    <xf numFmtId="0" fontId="13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/>
    </xf>
    <xf numFmtId="39" fontId="9" fillId="0" borderId="0" xfId="0" applyFont="1" applyAlignment="1">
      <alignment vertical="center"/>
    </xf>
    <xf numFmtId="41" fontId="9" fillId="0" borderId="0" xfId="0" applyNumberFormat="1" applyFont="1" applyAlignment="1">
      <alignment vertical="center"/>
    </xf>
    <xf numFmtId="39" fontId="9" fillId="0" borderId="0" xfId="0" applyFont="1" applyAlignment="1">
      <alignment horizontal="center" vertical="center"/>
    </xf>
    <xf numFmtId="41" fontId="13" fillId="0" borderId="0" xfId="1" applyNumberFormat="1" applyFont="1" applyFill="1" applyAlignment="1">
      <alignment vertical="center"/>
    </xf>
    <xf numFmtId="39" fontId="12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37" fontId="13" fillId="0" borderId="0" xfId="0" applyNumberFormat="1" applyFont="1" applyAlignment="1">
      <alignment horizontal="right" vertical="center"/>
    </xf>
    <xf numFmtId="39" fontId="13" fillId="0" borderId="0" xfId="0" applyFont="1" applyAlignment="1">
      <alignment horizontal="centerContinuous" vertical="center"/>
    </xf>
    <xf numFmtId="49" fontId="13" fillId="0" borderId="0" xfId="0" applyNumberFormat="1" applyFont="1" applyAlignment="1">
      <alignment horizontal="centerContinuous" vertical="center"/>
    </xf>
    <xf numFmtId="0" fontId="12" fillId="0" borderId="0" xfId="0" applyNumberFormat="1" applyFont="1" applyAlignment="1">
      <alignment vertical="center"/>
    </xf>
    <xf numFmtId="37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1" fontId="13" fillId="0" borderId="0" xfId="0" quotePrefix="1" applyNumberFormat="1" applyFont="1" applyAlignment="1">
      <alignment horizontal="righ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3" xfId="0" quotePrefix="1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quotePrefix="1" applyNumberFormat="1" applyFont="1" applyAlignment="1">
      <alignment horizontal="center" vertical="center"/>
    </xf>
    <xf numFmtId="40" fontId="13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center" vertical="center"/>
    </xf>
    <xf numFmtId="40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41" fontId="13" fillId="0" borderId="0" xfId="0" applyNumberFormat="1" applyFont="1" applyAlignment="1">
      <alignment horizontal="right" vertical="center"/>
    </xf>
    <xf numFmtId="40" fontId="12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39" fontId="10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9" fontId="16" fillId="0" borderId="0" xfId="0" applyFont="1" applyAlignment="1">
      <alignment vertical="center"/>
    </xf>
    <xf numFmtId="41" fontId="16" fillId="0" borderId="0" xfId="0" applyNumberFormat="1" applyFont="1" applyAlignment="1">
      <alignment vertical="center"/>
    </xf>
    <xf numFmtId="37" fontId="9" fillId="0" borderId="0" xfId="0" applyNumberFormat="1" applyFont="1" applyAlignment="1">
      <alignment horizontal="right" vertical="center"/>
    </xf>
    <xf numFmtId="39" fontId="11" fillId="0" borderId="0" xfId="0" applyFont="1" applyAlignment="1">
      <alignment vertical="center"/>
    </xf>
    <xf numFmtId="39" fontId="9" fillId="0" borderId="0" xfId="0" applyFont="1" applyAlignment="1">
      <alignment horizontal="centerContinuous" vertical="center"/>
    </xf>
    <xf numFmtId="49" fontId="9" fillId="0" borderId="0" xfId="0" applyNumberFormat="1" applyFont="1" applyAlignment="1">
      <alignment horizontal="centerContinuous" vertical="center"/>
    </xf>
    <xf numFmtId="49" fontId="11" fillId="0" borderId="0" xfId="0" quotePrefix="1" applyNumberFormat="1" applyFont="1" applyAlignment="1">
      <alignment horizontal="left" vertical="center"/>
    </xf>
    <xf numFmtId="49" fontId="9" fillId="0" borderId="0" xfId="0" quotePrefix="1" applyNumberFormat="1" applyFont="1" applyAlignment="1">
      <alignment horizontal="centerContinuous" vertical="center"/>
    </xf>
    <xf numFmtId="49" fontId="11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11" applyFont="1" applyAlignment="1">
      <alignment horizontal="center" vertical="center"/>
    </xf>
    <xf numFmtId="39" fontId="9" fillId="0" borderId="3" xfId="0" applyFont="1" applyBorder="1" applyAlignment="1">
      <alignment horizontal="center" vertical="center"/>
    </xf>
    <xf numFmtId="0" fontId="9" fillId="0" borderId="3" xfId="11" applyFont="1" applyBorder="1" applyAlignment="1">
      <alignment horizontal="center" vertical="center"/>
    </xf>
    <xf numFmtId="41" fontId="11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0" fontId="15" fillId="0" borderId="0" xfId="0" quotePrefix="1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vertical="center"/>
    </xf>
    <xf numFmtId="167" fontId="13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vertical="center"/>
    </xf>
    <xf numFmtId="37" fontId="9" fillId="0" borderId="0" xfId="0" applyNumberFormat="1" applyFont="1" applyAlignment="1">
      <alignment vertical="center"/>
    </xf>
    <xf numFmtId="175" fontId="9" fillId="0" borderId="5" xfId="0" applyNumberFormat="1" applyFont="1" applyBorder="1" applyAlignment="1">
      <alignment vertical="center"/>
    </xf>
    <xf numFmtId="174" fontId="13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37" fontId="13" fillId="0" borderId="5" xfId="0" applyNumberFormat="1" applyFont="1" applyBorder="1" applyAlignment="1">
      <alignment vertical="center"/>
    </xf>
    <xf numFmtId="173" fontId="13" fillId="0" borderId="0" xfId="0" applyNumberFormat="1" applyFont="1" applyAlignment="1">
      <alignment vertical="center"/>
    </xf>
    <xf numFmtId="39" fontId="17" fillId="0" borderId="0" xfId="0" applyFont="1" applyAlignment="1">
      <alignment vertical="center"/>
    </xf>
    <xf numFmtId="41" fontId="17" fillId="0" borderId="0" xfId="0" applyNumberFormat="1" applyFont="1" applyAlignment="1">
      <alignment vertical="center"/>
    </xf>
    <xf numFmtId="0" fontId="9" fillId="0" borderId="0" xfId="1" applyNumberFormat="1" applyFont="1" applyFill="1" applyBorder="1" applyAlignment="1">
      <alignment horizontal="center" vertical="center"/>
    </xf>
    <xf numFmtId="41" fontId="9" fillId="0" borderId="4" xfId="2" applyNumberFormat="1" applyFont="1" applyFill="1" applyBorder="1" applyAlignment="1">
      <alignment vertical="center"/>
    </xf>
    <xf numFmtId="40" fontId="9" fillId="0" borderId="0" xfId="1" applyFont="1" applyFill="1" applyAlignment="1">
      <alignment vertical="center"/>
    </xf>
    <xf numFmtId="41" fontId="9" fillId="0" borderId="4" xfId="2" applyNumberFormat="1" applyFont="1" applyFill="1" applyBorder="1" applyAlignment="1">
      <alignment horizontal="right" vertical="center"/>
    </xf>
    <xf numFmtId="41" fontId="9" fillId="0" borderId="6" xfId="2" applyNumberFormat="1" applyFont="1" applyFill="1" applyBorder="1" applyAlignment="1">
      <alignment horizontal="right" vertical="center"/>
    </xf>
    <xf numFmtId="41" fontId="9" fillId="0" borderId="0" xfId="3" applyNumberFormat="1" applyFont="1" applyFill="1" applyBorder="1" applyAlignment="1">
      <alignment horizontal="right" vertical="center"/>
    </xf>
    <xf numFmtId="170" fontId="9" fillId="0" borderId="0" xfId="1" applyNumberFormat="1" applyFont="1" applyFill="1" applyAlignment="1">
      <alignment vertical="center"/>
    </xf>
    <xf numFmtId="49" fontId="13" fillId="0" borderId="0" xfId="0" quotePrefix="1" applyNumberFormat="1" applyFont="1" applyAlignment="1">
      <alignment horizontal="centerContinuous" vertical="center"/>
    </xf>
    <xf numFmtId="49" fontId="9" fillId="0" borderId="0" xfId="0" quotePrefix="1" applyNumberFormat="1" applyFont="1" applyAlignment="1">
      <alignment horizontal="left" vertical="center"/>
    </xf>
    <xf numFmtId="49" fontId="10" fillId="0" borderId="0" xfId="0" quotePrefix="1" applyNumberFormat="1" applyFont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9" fillId="0" borderId="3" xfId="0" quotePrefix="1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39" fontId="9" fillId="0" borderId="0" xfId="0" applyFont="1" applyAlignment="1">
      <alignment horizontal="left" vertical="center"/>
    </xf>
    <xf numFmtId="164" fontId="9" fillId="0" borderId="3" xfId="0" applyNumberFormat="1" applyFont="1" applyBorder="1" applyAlignment="1">
      <alignment vertical="center"/>
    </xf>
    <xf numFmtId="41" fontId="9" fillId="0" borderId="3" xfId="0" applyNumberFormat="1" applyFont="1" applyBorder="1" applyAlignment="1">
      <alignment vertical="center"/>
    </xf>
    <xf numFmtId="39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Continuous" vertical="center"/>
    </xf>
    <xf numFmtId="49" fontId="10" fillId="0" borderId="0" xfId="0" quotePrefix="1" applyNumberFormat="1" applyFont="1" applyAlignment="1">
      <alignment horizontal="centerContinuous" vertical="center"/>
    </xf>
    <xf numFmtId="49" fontId="9" fillId="0" borderId="0" xfId="0" quotePrefix="1" applyNumberFormat="1" applyFont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166" fontId="13" fillId="0" borderId="0" xfId="0" applyNumberFormat="1" applyFont="1" applyAlignment="1">
      <alignment vertical="center"/>
    </xf>
    <xf numFmtId="39" fontId="9" fillId="0" borderId="0" xfId="0" quotePrefix="1" applyFont="1" applyAlignment="1">
      <alignment vertical="center"/>
    </xf>
    <xf numFmtId="166" fontId="9" fillId="0" borderId="0" xfId="0" applyNumberFormat="1" applyFont="1" applyAlignment="1">
      <alignment vertical="center"/>
    </xf>
    <xf numFmtId="39" fontId="11" fillId="0" borderId="7" xfId="0" applyFont="1" applyBorder="1" applyAlignment="1">
      <alignment vertical="center"/>
    </xf>
    <xf numFmtId="39" fontId="9" fillId="0" borderId="7" xfId="0" applyFont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39" fontId="13" fillId="0" borderId="3" xfId="0" applyFont="1" applyBorder="1" applyAlignment="1">
      <alignment horizontal="center" vertical="center"/>
    </xf>
    <xf numFmtId="39" fontId="9" fillId="0" borderId="3" xfId="0" applyFont="1" applyBorder="1" applyAlignment="1">
      <alignment horizontal="center" vertical="center"/>
    </xf>
    <xf numFmtId="49" fontId="9" fillId="0" borderId="3" xfId="0" quotePrefix="1" applyNumberFormat="1" applyFont="1" applyBorder="1" applyAlignment="1">
      <alignment horizontal="center" vertical="center"/>
    </xf>
  </cellXfs>
  <cellStyles count="14">
    <cellStyle name="Comma" xfId="1" builtinId="3"/>
    <cellStyle name="Comma 2" xfId="2" xr:uid="{00000000-0005-0000-0000-000001000000}"/>
    <cellStyle name="Comma 2 2" xfId="3" xr:uid="{00000000-0005-0000-0000-000002000000}"/>
    <cellStyle name="comma zerodec" xfId="4" xr:uid="{00000000-0005-0000-0000-000003000000}"/>
    <cellStyle name="Currency1" xfId="5" xr:uid="{00000000-0005-0000-0000-000004000000}"/>
    <cellStyle name="Dollar (zero dec)" xfId="6" xr:uid="{00000000-0005-0000-0000-000005000000}"/>
    <cellStyle name="Grey" xfId="7" xr:uid="{00000000-0005-0000-0000-000006000000}"/>
    <cellStyle name="Input [yellow]" xfId="8" xr:uid="{00000000-0005-0000-0000-000007000000}"/>
    <cellStyle name="no dec" xfId="9" xr:uid="{00000000-0005-0000-0000-000008000000}"/>
    <cellStyle name="Normal" xfId="0" builtinId="0"/>
    <cellStyle name="Normal - Style1" xfId="10" xr:uid="{00000000-0005-0000-0000-00000A000000}"/>
    <cellStyle name="Normal_CE-E" xfId="11" xr:uid="{00000000-0005-0000-0000-00000B000000}"/>
    <cellStyle name="Percent [2]" xfId="12" xr:uid="{00000000-0005-0000-0000-00000C000000}"/>
    <cellStyle name="Quantity" xfId="13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18" zoomScaleSheetLayoutView="68" workbookViewId="0"/>
  </sheetViews>
  <sheetFormatPr defaultColWidth="11.6640625" defaultRowHeight="13.8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627" zoomScaleNormal="1" zoomScaleSheetLayoutView="6" workbookViewId="0"/>
  </sheetViews>
  <sheetFormatPr defaultColWidth="7" defaultRowHeight="13.8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R97"/>
  <sheetViews>
    <sheetView showGridLines="0" tabSelected="1" view="pageBreakPreview" zoomScaleNormal="50" zoomScaleSheetLayoutView="100" workbookViewId="0">
      <selection activeCell="F34" sqref="F34"/>
    </sheetView>
  </sheetViews>
  <sheetFormatPr defaultColWidth="9.5546875" defaultRowHeight="24" customHeight="1"/>
  <cols>
    <col min="1" max="1" width="37.6640625" style="125" customWidth="1"/>
    <col min="2" max="2" width="9.33203125" style="48" customWidth="1"/>
    <col min="3" max="3" width="1.5546875" style="48" customWidth="1"/>
    <col min="4" max="4" width="6" style="109" customWidth="1"/>
    <col min="5" max="5" width="1.5546875" style="124" customWidth="1"/>
    <col min="6" max="6" width="17.33203125" style="109" customWidth="1"/>
    <col min="7" max="7" width="1.5546875" style="45" customWidth="1"/>
    <col min="8" max="8" width="17.33203125" style="5" customWidth="1"/>
    <col min="9" max="9" width="1.5546875" style="45" customWidth="1"/>
    <col min="10" max="10" width="17.33203125" style="45" customWidth="1"/>
    <col min="11" max="11" width="1.5546875" style="45" customWidth="1"/>
    <col min="12" max="12" width="17.33203125" style="45" customWidth="1"/>
    <col min="13" max="13" width="0.5546875" style="45" customWidth="1"/>
    <col min="14" max="14" width="9.5546875" style="45"/>
    <col min="15" max="15" width="15.33203125" style="45" customWidth="1"/>
    <col min="16" max="16" width="12.44140625" style="45" customWidth="1"/>
    <col min="17" max="18" width="13" style="45" customWidth="1"/>
    <col min="19" max="30" width="9.5546875" style="45"/>
    <col min="31" max="33" width="15.5546875" style="45" customWidth="1"/>
    <col min="34" max="51" width="9.5546875" style="45"/>
    <col min="52" max="56" width="10.5546875" style="45" customWidth="1"/>
    <col min="57" max="65" width="9.5546875" style="45"/>
    <col min="66" max="70" width="10.5546875" style="45" customWidth="1"/>
    <col min="71" max="16384" width="9.5546875" style="45"/>
  </cols>
  <sheetData>
    <row r="1" spans="1:18" ht="24" customHeight="1">
      <c r="A1" s="80" t="s">
        <v>89</v>
      </c>
      <c r="B1" s="81"/>
      <c r="C1" s="81"/>
      <c r="D1" s="24"/>
      <c r="E1" s="82"/>
      <c r="F1" s="24"/>
      <c r="H1" s="1"/>
    </row>
    <row r="2" spans="1:18" ht="24" customHeight="1">
      <c r="A2" s="80" t="s">
        <v>167</v>
      </c>
      <c r="B2" s="84"/>
      <c r="C2" s="84"/>
      <c r="D2" s="84"/>
      <c r="E2" s="84"/>
      <c r="F2" s="84"/>
      <c r="H2" s="114"/>
    </row>
    <row r="3" spans="1:18" ht="24" customHeight="1">
      <c r="A3" s="80" t="s">
        <v>145</v>
      </c>
      <c r="B3" s="84"/>
      <c r="C3" s="84"/>
      <c r="D3" s="84"/>
      <c r="E3" s="84"/>
      <c r="F3" s="84"/>
      <c r="H3" s="114"/>
    </row>
    <row r="4" spans="1:18" ht="24" customHeight="1">
      <c r="A4" s="48"/>
      <c r="B4" s="115"/>
      <c r="C4" s="115"/>
      <c r="D4" s="116"/>
      <c r="E4" s="115"/>
      <c r="F4" s="86"/>
      <c r="H4" s="60"/>
      <c r="L4" s="60" t="s">
        <v>44</v>
      </c>
    </row>
    <row r="5" spans="1:18" ht="24" customHeight="1">
      <c r="A5" s="48"/>
      <c r="B5" s="115"/>
      <c r="C5" s="115"/>
      <c r="D5" s="116"/>
      <c r="E5" s="115"/>
      <c r="F5" s="140" t="s">
        <v>69</v>
      </c>
      <c r="G5" s="140"/>
      <c r="H5" s="140"/>
      <c r="J5" s="141" t="s">
        <v>70</v>
      </c>
      <c r="K5" s="141"/>
      <c r="L5" s="141"/>
    </row>
    <row r="6" spans="1:18" ht="24" customHeight="1">
      <c r="A6" s="48"/>
      <c r="D6" s="117" t="s">
        <v>4</v>
      </c>
      <c r="E6" s="118"/>
      <c r="F6" s="119" t="s">
        <v>146</v>
      </c>
      <c r="G6" s="46"/>
      <c r="H6" s="63" t="s">
        <v>147</v>
      </c>
      <c r="J6" s="63" t="s">
        <v>146</v>
      </c>
      <c r="K6" s="46"/>
      <c r="L6" s="63" t="s">
        <v>147</v>
      </c>
    </row>
    <row r="7" spans="1:18" ht="24" customHeight="1">
      <c r="A7" s="48"/>
      <c r="D7" s="120"/>
      <c r="E7" s="118"/>
      <c r="F7" s="121" t="s">
        <v>41</v>
      </c>
      <c r="H7" s="64" t="s">
        <v>42</v>
      </c>
      <c r="J7" s="64" t="s">
        <v>41</v>
      </c>
      <c r="K7" s="122"/>
      <c r="L7" s="64" t="s">
        <v>42</v>
      </c>
    </row>
    <row r="8" spans="1:18" ht="24" customHeight="1">
      <c r="A8" s="48"/>
      <c r="D8" s="120"/>
      <c r="E8" s="118"/>
      <c r="F8" s="121" t="s">
        <v>43</v>
      </c>
      <c r="H8" s="66"/>
      <c r="J8" s="64" t="s">
        <v>43</v>
      </c>
      <c r="K8" s="122"/>
      <c r="L8" s="66"/>
    </row>
    <row r="9" spans="1:18" ht="24" customHeight="1">
      <c r="A9" s="80" t="s">
        <v>6</v>
      </c>
      <c r="D9" s="123"/>
      <c r="F9" s="107"/>
      <c r="H9" s="2"/>
    </row>
    <row r="10" spans="1:18" ht="24" customHeight="1">
      <c r="A10" s="80" t="s">
        <v>7</v>
      </c>
      <c r="C10" s="95"/>
      <c r="D10" s="70"/>
      <c r="E10" s="95"/>
      <c r="F10" s="95"/>
      <c r="G10" s="96"/>
      <c r="H10" s="96"/>
      <c r="I10" s="96"/>
      <c r="J10" s="96"/>
      <c r="O10" s="51"/>
      <c r="P10" s="51"/>
      <c r="Q10" s="51"/>
      <c r="R10" s="51"/>
    </row>
    <row r="11" spans="1:18" ht="24" customHeight="1">
      <c r="A11" s="48" t="s">
        <v>23</v>
      </c>
      <c r="C11" s="95"/>
      <c r="D11" s="70"/>
      <c r="E11" s="95"/>
      <c r="F11" s="3">
        <v>86660</v>
      </c>
      <c r="H11" s="49">
        <v>61751</v>
      </c>
      <c r="I11" s="70"/>
      <c r="J11" s="49">
        <v>71039</v>
      </c>
      <c r="K11" s="70"/>
      <c r="L11" s="49">
        <v>42811</v>
      </c>
      <c r="O11" s="51"/>
      <c r="P11" s="51"/>
      <c r="Q11" s="51"/>
      <c r="R11" s="51"/>
    </row>
    <row r="12" spans="1:18" s="46" customFormat="1" ht="24" customHeight="1">
      <c r="A12" s="48" t="s">
        <v>125</v>
      </c>
      <c r="B12" s="48"/>
      <c r="C12" s="95"/>
      <c r="D12" s="70" t="s">
        <v>83</v>
      </c>
      <c r="E12" s="95"/>
      <c r="F12" s="3">
        <v>2775</v>
      </c>
      <c r="G12" s="45"/>
      <c r="H12" s="49">
        <v>6651</v>
      </c>
      <c r="I12" s="70"/>
      <c r="J12" s="49">
        <v>2717</v>
      </c>
      <c r="K12" s="70"/>
      <c r="L12" s="49">
        <v>4449</v>
      </c>
      <c r="O12" s="51"/>
      <c r="P12" s="51"/>
      <c r="Q12" s="51"/>
      <c r="R12" s="51"/>
    </row>
    <row r="13" spans="1:18" s="46" customFormat="1" ht="24" customHeight="1">
      <c r="A13" s="48" t="s">
        <v>126</v>
      </c>
      <c r="B13" s="48"/>
      <c r="C13" s="95"/>
      <c r="D13" s="70" t="s">
        <v>64</v>
      </c>
      <c r="E13" s="95"/>
      <c r="F13" s="3">
        <v>67125</v>
      </c>
      <c r="G13" s="45"/>
      <c r="H13" s="49">
        <v>78402</v>
      </c>
      <c r="I13" s="70"/>
      <c r="J13" s="49">
        <v>0</v>
      </c>
      <c r="K13" s="70"/>
      <c r="L13" s="49">
        <v>0</v>
      </c>
      <c r="O13" s="51"/>
      <c r="P13" s="51"/>
      <c r="Q13" s="51"/>
      <c r="R13" s="51"/>
    </row>
    <row r="14" spans="1:18" ht="24" customHeight="1">
      <c r="A14" s="74" t="s">
        <v>53</v>
      </c>
      <c r="B14" s="74"/>
      <c r="C14" s="95"/>
      <c r="D14" s="68">
        <v>5</v>
      </c>
      <c r="E14" s="95"/>
      <c r="F14" s="3">
        <v>127035</v>
      </c>
      <c r="H14" s="49">
        <v>106853</v>
      </c>
      <c r="I14" s="75"/>
      <c r="J14" s="49">
        <v>127035</v>
      </c>
      <c r="K14" s="75"/>
      <c r="L14" s="49">
        <v>106853</v>
      </c>
      <c r="O14" s="51"/>
      <c r="P14" s="51"/>
      <c r="Q14" s="51"/>
      <c r="R14" s="51"/>
    </row>
    <row r="15" spans="1:18" ht="24" customHeight="1">
      <c r="A15" s="48" t="s">
        <v>32</v>
      </c>
      <c r="C15" s="95"/>
      <c r="D15" s="68">
        <v>6</v>
      </c>
      <c r="E15" s="95"/>
      <c r="F15" s="3">
        <v>293070</v>
      </c>
      <c r="H15" s="49">
        <v>335821</v>
      </c>
      <c r="I15" s="75"/>
      <c r="J15" s="49">
        <v>293070</v>
      </c>
      <c r="K15" s="75"/>
      <c r="L15" s="49">
        <v>335821</v>
      </c>
      <c r="O15" s="51"/>
      <c r="P15" s="51"/>
      <c r="Q15" s="51"/>
      <c r="R15" s="51"/>
    </row>
    <row r="16" spans="1:18" ht="24" customHeight="1">
      <c r="A16" s="48" t="s">
        <v>28</v>
      </c>
      <c r="C16" s="95"/>
      <c r="D16" s="68">
        <v>7</v>
      </c>
      <c r="E16" s="95"/>
      <c r="F16" s="3">
        <v>3823</v>
      </c>
      <c r="H16" s="49">
        <v>4550</v>
      </c>
      <c r="I16" s="75"/>
      <c r="J16" s="49">
        <v>3823</v>
      </c>
      <c r="K16" s="75"/>
      <c r="L16" s="49">
        <v>4550</v>
      </c>
      <c r="O16" s="51"/>
      <c r="P16" s="51"/>
      <c r="Q16" s="51"/>
      <c r="R16" s="51"/>
    </row>
    <row r="17" spans="1:18" ht="24" customHeight="1">
      <c r="A17" s="48" t="s">
        <v>162</v>
      </c>
      <c r="C17" s="95"/>
      <c r="D17" s="68">
        <v>8</v>
      </c>
      <c r="E17" s="95"/>
      <c r="F17" s="3">
        <v>14869</v>
      </c>
      <c r="G17" s="105"/>
      <c r="H17" s="49">
        <v>0</v>
      </c>
      <c r="I17" s="75"/>
      <c r="J17" s="49">
        <v>0</v>
      </c>
      <c r="K17" s="75"/>
      <c r="L17" s="49">
        <v>0</v>
      </c>
      <c r="O17" s="51"/>
      <c r="P17" s="51"/>
      <c r="Q17" s="51"/>
      <c r="R17" s="51"/>
    </row>
    <row r="18" spans="1:18" ht="24" customHeight="1">
      <c r="A18" s="48" t="s">
        <v>110</v>
      </c>
      <c r="C18" s="95"/>
      <c r="D18" s="68">
        <v>9</v>
      </c>
      <c r="E18" s="95"/>
      <c r="F18" s="3">
        <v>79280</v>
      </c>
      <c r="H18" s="49">
        <v>53195</v>
      </c>
      <c r="I18" s="75"/>
      <c r="J18" s="49">
        <v>79280</v>
      </c>
      <c r="K18" s="75"/>
      <c r="L18" s="49">
        <v>53195</v>
      </c>
      <c r="O18" s="51"/>
      <c r="P18" s="51"/>
      <c r="Q18" s="51"/>
      <c r="R18" s="51"/>
    </row>
    <row r="19" spans="1:18" ht="24" customHeight="1">
      <c r="A19" s="48" t="s">
        <v>5</v>
      </c>
      <c r="C19" s="95"/>
      <c r="D19" s="68"/>
      <c r="E19" s="95"/>
      <c r="F19" s="3">
        <v>6438</v>
      </c>
      <c r="H19" s="49">
        <v>1787</v>
      </c>
      <c r="I19" s="75"/>
      <c r="J19" s="49">
        <v>1871</v>
      </c>
      <c r="K19" s="75"/>
      <c r="L19" s="49">
        <v>502</v>
      </c>
      <c r="O19" s="51"/>
      <c r="P19" s="51"/>
      <c r="Q19" s="51"/>
      <c r="R19" s="51"/>
    </row>
    <row r="20" spans="1:18" ht="24" customHeight="1">
      <c r="A20" s="80" t="s">
        <v>8</v>
      </c>
      <c r="C20" s="95"/>
      <c r="D20" s="70"/>
      <c r="E20" s="95"/>
      <c r="F20" s="108">
        <f>SUM(F11:F19)</f>
        <v>681075</v>
      </c>
      <c r="G20" s="5"/>
      <c r="H20" s="4">
        <f>SUM(H11:H19)</f>
        <v>649010</v>
      </c>
      <c r="I20" s="5"/>
      <c r="J20" s="4">
        <f>SUM(J11:J19)</f>
        <v>578835</v>
      </c>
      <c r="K20" s="47"/>
      <c r="L20" s="4">
        <f>SUM(L11:L19)</f>
        <v>548181</v>
      </c>
      <c r="O20" s="51"/>
      <c r="P20" s="51"/>
      <c r="Q20" s="51"/>
      <c r="R20" s="51"/>
    </row>
    <row r="21" spans="1:18" ht="24" customHeight="1">
      <c r="A21" s="80" t="s">
        <v>9</v>
      </c>
      <c r="C21" s="95"/>
      <c r="D21" s="70"/>
      <c r="E21" s="95"/>
      <c r="G21" s="5"/>
      <c r="H21" s="6"/>
      <c r="I21" s="5"/>
      <c r="K21" s="47"/>
      <c r="L21" s="6"/>
      <c r="O21" s="51"/>
      <c r="P21" s="51"/>
      <c r="Q21" s="51"/>
      <c r="R21" s="51"/>
    </row>
    <row r="22" spans="1:18" ht="24" customHeight="1">
      <c r="A22" s="48" t="s">
        <v>29</v>
      </c>
      <c r="C22" s="95"/>
      <c r="D22" s="70" t="s">
        <v>123</v>
      </c>
      <c r="E22" s="95"/>
      <c r="F22" s="3">
        <v>33144</v>
      </c>
      <c r="H22" s="49">
        <v>32964</v>
      </c>
      <c r="I22" s="70"/>
      <c r="J22" s="49">
        <v>33144</v>
      </c>
      <c r="K22" s="70"/>
      <c r="L22" s="49">
        <v>32964</v>
      </c>
      <c r="O22" s="51"/>
      <c r="P22" s="51"/>
      <c r="Q22" s="51"/>
      <c r="R22" s="51"/>
    </row>
    <row r="23" spans="1:18" ht="24" customHeight="1">
      <c r="A23" s="48" t="s">
        <v>120</v>
      </c>
      <c r="C23" s="95"/>
      <c r="D23" s="70" t="s">
        <v>64</v>
      </c>
      <c r="E23" s="95"/>
      <c r="F23" s="3">
        <v>8029</v>
      </c>
      <c r="H23" s="49">
        <v>8528</v>
      </c>
      <c r="I23" s="70"/>
      <c r="J23" s="49">
        <v>0</v>
      </c>
      <c r="K23" s="70"/>
      <c r="L23" s="49">
        <v>0</v>
      </c>
      <c r="O23" s="51"/>
      <c r="P23" s="51"/>
      <c r="Q23" s="51"/>
      <c r="R23" s="51"/>
    </row>
    <row r="24" spans="1:18" ht="24" customHeight="1">
      <c r="A24" s="125" t="s">
        <v>62</v>
      </c>
      <c r="C24" s="95"/>
      <c r="D24" s="70" t="s">
        <v>65</v>
      </c>
      <c r="E24" s="95"/>
      <c r="F24" s="7">
        <v>104711</v>
      </c>
      <c r="H24" s="49">
        <v>107163</v>
      </c>
      <c r="I24" s="70"/>
      <c r="J24" s="49">
        <v>104711</v>
      </c>
      <c r="K24" s="70"/>
      <c r="L24" s="49">
        <v>107163</v>
      </c>
      <c r="O24" s="51"/>
      <c r="P24" s="51"/>
      <c r="Q24" s="51"/>
      <c r="R24" s="51"/>
    </row>
    <row r="25" spans="1:18" ht="24" customHeight="1">
      <c r="A25" s="48" t="s">
        <v>78</v>
      </c>
      <c r="C25" s="95"/>
      <c r="D25" s="70" t="s">
        <v>99</v>
      </c>
      <c r="E25" s="95"/>
      <c r="F25" s="7">
        <v>55927</v>
      </c>
      <c r="H25" s="49">
        <v>58163</v>
      </c>
      <c r="I25" s="75"/>
      <c r="J25" s="49">
        <v>55927</v>
      </c>
      <c r="K25" s="75"/>
      <c r="L25" s="49">
        <v>58163</v>
      </c>
      <c r="O25" s="51"/>
      <c r="P25" s="51"/>
      <c r="Q25" s="51"/>
      <c r="R25" s="51"/>
    </row>
    <row r="26" spans="1:18" ht="24" customHeight="1">
      <c r="A26" s="48" t="s">
        <v>63</v>
      </c>
      <c r="C26" s="95"/>
      <c r="D26" s="70">
        <v>7</v>
      </c>
      <c r="E26" s="95"/>
      <c r="F26" s="7">
        <v>3427</v>
      </c>
      <c r="H26" s="49">
        <v>5008</v>
      </c>
      <c r="I26" s="75"/>
      <c r="J26" s="49">
        <v>3427</v>
      </c>
      <c r="K26" s="75"/>
      <c r="L26" s="49">
        <v>5008</v>
      </c>
      <c r="O26" s="51"/>
      <c r="P26" s="51"/>
      <c r="Q26" s="51"/>
      <c r="R26" s="51"/>
    </row>
    <row r="27" spans="1:18" ht="24" customHeight="1">
      <c r="A27" s="48" t="s">
        <v>163</v>
      </c>
      <c r="C27" s="95"/>
      <c r="D27" s="70" t="s">
        <v>161</v>
      </c>
      <c r="E27" s="95"/>
      <c r="F27" s="7">
        <v>19177</v>
      </c>
      <c r="G27" s="105"/>
      <c r="H27" s="3">
        <v>0</v>
      </c>
      <c r="I27" s="3"/>
      <c r="J27" s="3">
        <v>0</v>
      </c>
      <c r="K27" s="3"/>
      <c r="L27" s="3">
        <v>0</v>
      </c>
      <c r="M27" s="105"/>
      <c r="O27" s="51"/>
      <c r="P27" s="51"/>
      <c r="Q27" s="51"/>
      <c r="R27" s="51"/>
    </row>
    <row r="28" spans="1:18" ht="24" customHeight="1">
      <c r="A28" s="48" t="s">
        <v>111</v>
      </c>
      <c r="C28" s="95"/>
      <c r="D28" s="70" t="s">
        <v>86</v>
      </c>
      <c r="E28" s="95"/>
      <c r="F28" s="7">
        <v>41016</v>
      </c>
      <c r="H28" s="49">
        <v>56390</v>
      </c>
      <c r="I28" s="75"/>
      <c r="J28" s="49">
        <v>41016</v>
      </c>
      <c r="K28" s="75"/>
      <c r="L28" s="49">
        <v>56390</v>
      </c>
      <c r="O28" s="51"/>
      <c r="P28" s="51"/>
      <c r="Q28" s="51"/>
      <c r="R28" s="51"/>
    </row>
    <row r="29" spans="1:18" ht="24" customHeight="1">
      <c r="A29" s="48" t="s">
        <v>168</v>
      </c>
      <c r="C29" s="95"/>
      <c r="D29" s="70" t="s">
        <v>104</v>
      </c>
      <c r="E29" s="95"/>
      <c r="F29" s="3">
        <v>0</v>
      </c>
      <c r="H29" s="49">
        <v>0</v>
      </c>
      <c r="I29" s="75"/>
      <c r="J29" s="49">
        <v>60000</v>
      </c>
      <c r="K29" s="75"/>
      <c r="L29" s="49">
        <v>60000</v>
      </c>
      <c r="O29" s="51"/>
      <c r="P29" s="51"/>
      <c r="Q29" s="51"/>
      <c r="R29" s="51"/>
    </row>
    <row r="30" spans="1:18" ht="24" customHeight="1">
      <c r="A30" s="48" t="s">
        <v>61</v>
      </c>
      <c r="C30" s="95"/>
      <c r="D30" s="75"/>
      <c r="E30" s="95"/>
      <c r="F30" s="3">
        <v>7122</v>
      </c>
      <c r="H30" s="49">
        <v>7122</v>
      </c>
      <c r="I30" s="75"/>
      <c r="J30" s="49">
        <v>7122</v>
      </c>
      <c r="K30" s="75"/>
      <c r="L30" s="49">
        <v>7122</v>
      </c>
      <c r="O30" s="51"/>
      <c r="P30" s="51"/>
      <c r="Q30" s="51"/>
      <c r="R30" s="51"/>
    </row>
    <row r="31" spans="1:18" ht="24" customHeight="1">
      <c r="A31" s="48" t="s">
        <v>30</v>
      </c>
      <c r="C31" s="95"/>
      <c r="D31" s="75"/>
      <c r="E31" s="95"/>
      <c r="F31" s="3">
        <v>1509</v>
      </c>
      <c r="H31" s="49">
        <v>1610</v>
      </c>
      <c r="I31" s="75"/>
      <c r="J31" s="49">
        <v>1406</v>
      </c>
      <c r="K31" s="75"/>
      <c r="L31" s="49">
        <v>1533</v>
      </c>
      <c r="O31" s="51"/>
      <c r="P31" s="51"/>
      <c r="Q31" s="51"/>
      <c r="R31" s="51"/>
    </row>
    <row r="32" spans="1:18" ht="24" customHeight="1">
      <c r="A32" s="48" t="s">
        <v>84</v>
      </c>
      <c r="C32" s="95"/>
      <c r="D32" s="75"/>
      <c r="E32" s="95"/>
      <c r="F32" s="3">
        <v>5979</v>
      </c>
      <c r="H32" s="49">
        <v>7916</v>
      </c>
      <c r="I32" s="75"/>
      <c r="J32" s="49">
        <v>3836</v>
      </c>
      <c r="K32" s="75"/>
      <c r="L32" s="49">
        <v>5079</v>
      </c>
      <c r="O32" s="51"/>
      <c r="P32" s="51"/>
      <c r="Q32" s="51"/>
      <c r="R32" s="51"/>
    </row>
    <row r="33" spans="1:18" ht="24" customHeight="1">
      <c r="A33" s="48" t="s">
        <v>31</v>
      </c>
      <c r="C33" s="95"/>
      <c r="D33" s="75"/>
      <c r="E33" s="95"/>
      <c r="F33" s="3">
        <v>30276</v>
      </c>
      <c r="H33" s="49">
        <v>29437</v>
      </c>
      <c r="I33" s="75"/>
      <c r="J33" s="49">
        <v>23494</v>
      </c>
      <c r="K33" s="75"/>
      <c r="L33" s="49">
        <v>25332</v>
      </c>
      <c r="O33" s="51"/>
      <c r="P33" s="51"/>
      <c r="Q33" s="51"/>
      <c r="R33" s="51"/>
    </row>
    <row r="34" spans="1:18" ht="24" customHeight="1">
      <c r="A34" s="48" t="s">
        <v>49</v>
      </c>
      <c r="C34" s="95"/>
      <c r="D34" s="75"/>
      <c r="E34" s="95"/>
      <c r="F34" s="16">
        <v>127399</v>
      </c>
      <c r="H34" s="49">
        <v>125097</v>
      </c>
      <c r="I34" s="75"/>
      <c r="J34" s="49">
        <v>110592</v>
      </c>
      <c r="K34" s="75"/>
      <c r="L34" s="49">
        <v>110686</v>
      </c>
      <c r="O34" s="51"/>
      <c r="P34" s="51"/>
      <c r="Q34" s="51"/>
      <c r="R34" s="51"/>
    </row>
    <row r="35" spans="1:18" ht="24" customHeight="1">
      <c r="A35" s="48" t="s">
        <v>154</v>
      </c>
      <c r="C35" s="95"/>
      <c r="D35" s="75"/>
      <c r="E35" s="95"/>
      <c r="F35" s="8">
        <v>2218</v>
      </c>
      <c r="H35" s="126">
        <v>2218</v>
      </c>
      <c r="I35" s="75"/>
      <c r="J35" s="127">
        <v>1447</v>
      </c>
      <c r="K35" s="75"/>
      <c r="L35" s="126">
        <v>1447</v>
      </c>
      <c r="O35" s="51"/>
      <c r="P35" s="51"/>
      <c r="Q35" s="51"/>
      <c r="R35" s="51"/>
    </row>
    <row r="36" spans="1:18" ht="24" customHeight="1">
      <c r="A36" s="80" t="s">
        <v>10</v>
      </c>
      <c r="C36" s="95"/>
      <c r="D36" s="70"/>
      <c r="E36" s="95"/>
      <c r="F36" s="108">
        <f>SUM(F22:F35)</f>
        <v>439934</v>
      </c>
      <c r="G36" s="9"/>
      <c r="H36" s="4">
        <f>SUM(H22:H35)</f>
        <v>441616</v>
      </c>
      <c r="I36" s="9"/>
      <c r="J36" s="4">
        <f>SUM(J22:J35)</f>
        <v>446122</v>
      </c>
      <c r="K36" s="47"/>
      <c r="L36" s="4">
        <f>SUM(L22:L35)</f>
        <v>470887</v>
      </c>
      <c r="O36" s="51"/>
      <c r="P36" s="51"/>
      <c r="Q36" s="51"/>
      <c r="R36" s="51"/>
    </row>
    <row r="37" spans="1:18" ht="24" customHeight="1" thickBot="1">
      <c r="A37" s="80" t="s">
        <v>11</v>
      </c>
      <c r="D37" s="70"/>
      <c r="E37" s="95"/>
      <c r="F37" s="23">
        <f>F20+F36</f>
        <v>1121009</v>
      </c>
      <c r="H37" s="10">
        <f>H20+H36</f>
        <v>1090626</v>
      </c>
      <c r="J37" s="10">
        <f>J20+J36</f>
        <v>1024957</v>
      </c>
      <c r="K37" s="47"/>
      <c r="L37" s="10">
        <f>L20+L36</f>
        <v>1019068</v>
      </c>
      <c r="O37" s="51"/>
      <c r="P37" s="51"/>
      <c r="Q37" s="51"/>
      <c r="R37" s="51"/>
    </row>
    <row r="38" spans="1:18" ht="24" customHeight="1" thickTop="1">
      <c r="A38" s="80"/>
      <c r="O38" s="51"/>
      <c r="P38" s="51"/>
      <c r="Q38" s="51"/>
      <c r="R38" s="51"/>
    </row>
    <row r="39" spans="1:18" ht="24" customHeight="1">
      <c r="A39" s="48" t="s">
        <v>3</v>
      </c>
      <c r="D39" s="128"/>
      <c r="E39" s="48"/>
      <c r="H39" s="45"/>
      <c r="O39" s="51"/>
      <c r="P39" s="51"/>
      <c r="Q39" s="51"/>
      <c r="R39" s="51"/>
    </row>
    <row r="40" spans="1:18" ht="24" customHeight="1">
      <c r="A40" s="80" t="s">
        <v>89</v>
      </c>
      <c r="B40" s="81"/>
      <c r="C40" s="81"/>
      <c r="D40" s="129"/>
      <c r="E40" s="82"/>
      <c r="O40" s="51"/>
      <c r="P40" s="51"/>
      <c r="Q40" s="51"/>
      <c r="R40" s="51"/>
    </row>
    <row r="41" spans="1:18" ht="24" customHeight="1">
      <c r="A41" s="80" t="s">
        <v>169</v>
      </c>
      <c r="B41" s="84"/>
      <c r="C41" s="84"/>
      <c r="D41" s="130"/>
      <c r="E41" s="84"/>
      <c r="O41" s="51"/>
      <c r="P41" s="51"/>
      <c r="Q41" s="51"/>
      <c r="R41" s="51"/>
    </row>
    <row r="42" spans="1:18" ht="24" customHeight="1">
      <c r="A42" s="80" t="s">
        <v>145</v>
      </c>
      <c r="B42" s="131"/>
      <c r="C42" s="131"/>
      <c r="D42" s="131"/>
      <c r="E42" s="131"/>
      <c r="F42" s="131"/>
      <c r="H42" s="132"/>
      <c r="O42" s="51"/>
      <c r="P42" s="51"/>
      <c r="Q42" s="51"/>
      <c r="R42" s="51"/>
    </row>
    <row r="43" spans="1:18" ht="24" customHeight="1">
      <c r="A43" s="48"/>
      <c r="B43" s="115"/>
      <c r="C43" s="115"/>
      <c r="D43" s="116"/>
      <c r="E43" s="115"/>
      <c r="F43" s="86"/>
      <c r="H43" s="60"/>
      <c r="L43" s="60" t="s">
        <v>44</v>
      </c>
      <c r="O43" s="51"/>
      <c r="P43" s="51"/>
      <c r="Q43" s="51"/>
      <c r="R43" s="51"/>
    </row>
    <row r="44" spans="1:18" ht="24" customHeight="1">
      <c r="A44" s="48"/>
      <c r="B44" s="115"/>
      <c r="C44" s="115"/>
      <c r="D44" s="116"/>
      <c r="E44" s="115"/>
      <c r="F44" s="140" t="s">
        <v>69</v>
      </c>
      <c r="G44" s="140"/>
      <c r="H44" s="140"/>
      <c r="J44" s="141" t="s">
        <v>70</v>
      </c>
      <c r="K44" s="141"/>
      <c r="L44" s="141"/>
      <c r="O44" s="51"/>
      <c r="P44" s="51"/>
      <c r="Q44" s="51"/>
      <c r="R44" s="51"/>
    </row>
    <row r="45" spans="1:18" ht="24" customHeight="1">
      <c r="A45" s="48"/>
      <c r="D45" s="117" t="s">
        <v>4</v>
      </c>
      <c r="E45" s="118"/>
      <c r="F45" s="119" t="s">
        <v>146</v>
      </c>
      <c r="G45" s="46"/>
      <c r="H45" s="63" t="s">
        <v>147</v>
      </c>
      <c r="J45" s="63" t="s">
        <v>146</v>
      </c>
      <c r="K45" s="46"/>
      <c r="L45" s="63" t="s">
        <v>147</v>
      </c>
      <c r="O45" s="51"/>
      <c r="P45" s="51"/>
      <c r="Q45" s="51"/>
      <c r="R45" s="51"/>
    </row>
    <row r="46" spans="1:18" ht="24" customHeight="1">
      <c r="A46" s="48"/>
      <c r="D46" s="120"/>
      <c r="E46" s="118"/>
      <c r="F46" s="121" t="s">
        <v>41</v>
      </c>
      <c r="H46" s="64" t="s">
        <v>42</v>
      </c>
      <c r="J46" s="64" t="s">
        <v>41</v>
      </c>
      <c r="K46" s="122"/>
      <c r="L46" s="64" t="s">
        <v>42</v>
      </c>
      <c r="O46" s="51"/>
      <c r="P46" s="51"/>
      <c r="Q46" s="51"/>
      <c r="R46" s="51"/>
    </row>
    <row r="47" spans="1:18" ht="24" customHeight="1">
      <c r="A47" s="48"/>
      <c r="D47" s="120"/>
      <c r="E47" s="118"/>
      <c r="F47" s="121" t="s">
        <v>43</v>
      </c>
      <c r="H47" s="66"/>
      <c r="J47" s="64" t="s">
        <v>43</v>
      </c>
      <c r="K47" s="122"/>
      <c r="L47" s="66"/>
      <c r="O47" s="51"/>
      <c r="P47" s="51"/>
      <c r="Q47" s="51"/>
      <c r="R47" s="51"/>
    </row>
    <row r="48" spans="1:18" ht="24" customHeight="1">
      <c r="A48" s="80" t="s">
        <v>12</v>
      </c>
      <c r="B48" s="123"/>
      <c r="C48" s="123"/>
      <c r="D48" s="70"/>
      <c r="E48" s="123"/>
      <c r="F48" s="123"/>
      <c r="H48" s="65"/>
      <c r="O48" s="51"/>
      <c r="P48" s="51"/>
      <c r="Q48" s="51"/>
      <c r="R48" s="51"/>
    </row>
    <row r="49" spans="1:18" ht="24" customHeight="1">
      <c r="A49" s="80" t="s">
        <v>13</v>
      </c>
      <c r="D49" s="70"/>
      <c r="O49" s="51"/>
      <c r="P49" s="51"/>
      <c r="Q49" s="51"/>
      <c r="R49" s="51"/>
    </row>
    <row r="50" spans="1:18" ht="24" customHeight="1">
      <c r="A50" s="48" t="s">
        <v>141</v>
      </c>
      <c r="D50" s="70" t="s">
        <v>97</v>
      </c>
      <c r="F50" s="3">
        <v>0</v>
      </c>
      <c r="G50" s="3"/>
      <c r="H50" s="3">
        <v>10000</v>
      </c>
      <c r="I50" s="3"/>
      <c r="J50" s="3">
        <v>0</v>
      </c>
      <c r="K50" s="3"/>
      <c r="L50" s="3">
        <v>10000</v>
      </c>
      <c r="O50" s="51"/>
      <c r="P50" s="51"/>
      <c r="Q50" s="51"/>
      <c r="R50" s="51"/>
    </row>
    <row r="51" spans="1:18" ht="24" customHeight="1">
      <c r="A51" s="48" t="s">
        <v>127</v>
      </c>
      <c r="D51" s="70"/>
      <c r="F51" s="3">
        <v>46930</v>
      </c>
      <c r="G51" s="3"/>
      <c r="H51" s="3">
        <v>18912</v>
      </c>
      <c r="I51" s="3"/>
      <c r="J51" s="3">
        <v>921</v>
      </c>
      <c r="K51" s="3"/>
      <c r="L51" s="3">
        <v>4319</v>
      </c>
      <c r="O51" s="51"/>
      <c r="P51" s="51"/>
      <c r="Q51" s="51"/>
      <c r="R51" s="51"/>
    </row>
    <row r="52" spans="1:18" ht="24" customHeight="1">
      <c r="A52" s="48" t="s">
        <v>90</v>
      </c>
      <c r="D52" s="70"/>
      <c r="E52" s="95"/>
      <c r="F52" s="3">
        <v>4011</v>
      </c>
      <c r="H52" s="49">
        <v>3850</v>
      </c>
      <c r="I52" s="70"/>
      <c r="J52" s="49">
        <v>2597</v>
      </c>
      <c r="K52" s="70"/>
      <c r="L52" s="49">
        <v>2494</v>
      </c>
      <c r="O52" s="51"/>
      <c r="P52" s="51"/>
      <c r="Q52" s="51"/>
      <c r="R52" s="51"/>
    </row>
    <row r="53" spans="1:18" ht="24" customHeight="1">
      <c r="A53" s="48" t="s">
        <v>155</v>
      </c>
      <c r="D53" s="70" t="s">
        <v>107</v>
      </c>
      <c r="E53" s="95"/>
      <c r="F53" s="3">
        <v>15000</v>
      </c>
      <c r="G53" s="46"/>
      <c r="H53" s="49">
        <v>0</v>
      </c>
      <c r="I53" s="70"/>
      <c r="J53" s="49">
        <v>15000</v>
      </c>
      <c r="K53" s="70"/>
      <c r="L53" s="49">
        <v>0</v>
      </c>
      <c r="O53" s="51"/>
      <c r="P53" s="51"/>
      <c r="Q53" s="51"/>
      <c r="R53" s="51"/>
    </row>
    <row r="54" spans="1:18" ht="24" customHeight="1">
      <c r="A54" s="48" t="s">
        <v>50</v>
      </c>
      <c r="D54" s="70"/>
      <c r="E54" s="95"/>
      <c r="F54" s="3">
        <v>3875</v>
      </c>
      <c r="H54" s="49">
        <v>7287</v>
      </c>
      <c r="I54" s="70"/>
      <c r="J54" s="49">
        <v>0</v>
      </c>
      <c r="K54" s="70"/>
      <c r="L54" s="49">
        <v>0</v>
      </c>
      <c r="O54" s="51"/>
      <c r="P54" s="51"/>
      <c r="Q54" s="51"/>
      <c r="R54" s="51"/>
    </row>
    <row r="55" spans="1:18" ht="24" customHeight="1">
      <c r="A55" s="48" t="s">
        <v>88</v>
      </c>
      <c r="B55" s="95"/>
      <c r="D55" s="68">
        <v>18</v>
      </c>
      <c r="E55" s="95"/>
      <c r="F55" s="3">
        <v>16278</v>
      </c>
      <c r="H55" s="49">
        <v>17047</v>
      </c>
      <c r="I55" s="75"/>
      <c r="J55" s="49">
        <v>15991</v>
      </c>
      <c r="K55" s="75"/>
      <c r="L55" s="49">
        <v>16839</v>
      </c>
      <c r="O55" s="51"/>
      <c r="P55" s="51"/>
      <c r="Q55" s="51"/>
      <c r="R55" s="51"/>
    </row>
    <row r="56" spans="1:18" ht="24" customHeight="1">
      <c r="A56" s="48" t="s">
        <v>0</v>
      </c>
      <c r="B56" s="95"/>
      <c r="D56" s="68"/>
      <c r="E56" s="95"/>
      <c r="F56" s="3">
        <v>21638</v>
      </c>
      <c r="H56" s="49">
        <v>21323</v>
      </c>
      <c r="I56" s="75"/>
      <c r="J56" s="49">
        <v>16940</v>
      </c>
      <c r="K56" s="75"/>
      <c r="L56" s="49">
        <v>17966</v>
      </c>
      <c r="O56" s="51"/>
      <c r="P56" s="51"/>
      <c r="Q56" s="51"/>
      <c r="R56" s="51"/>
    </row>
    <row r="57" spans="1:18" ht="24" customHeight="1">
      <c r="A57" s="80" t="s">
        <v>14</v>
      </c>
      <c r="C57" s="95"/>
      <c r="D57" s="70"/>
      <c r="E57" s="95"/>
      <c r="F57" s="110">
        <f>SUM(F50:F56)</f>
        <v>107732</v>
      </c>
      <c r="G57" s="133"/>
      <c r="H57" s="11">
        <f>SUM(H50:H56)</f>
        <v>78419</v>
      </c>
      <c r="I57" s="133"/>
      <c r="J57" s="11">
        <f>SUM(J50:J56)</f>
        <v>51449</v>
      </c>
      <c r="K57" s="96"/>
      <c r="L57" s="11">
        <f>SUM(L50:L56)</f>
        <v>51618</v>
      </c>
      <c r="O57" s="51"/>
      <c r="P57" s="51"/>
      <c r="Q57" s="51"/>
      <c r="R57" s="51"/>
    </row>
    <row r="58" spans="1:18" ht="24" customHeight="1">
      <c r="A58" s="80" t="s">
        <v>51</v>
      </c>
      <c r="C58" s="95"/>
      <c r="D58" s="70"/>
      <c r="E58" s="95"/>
      <c r="F58" s="111"/>
      <c r="G58" s="133"/>
      <c r="H58" s="12"/>
      <c r="I58" s="133"/>
      <c r="J58" s="12"/>
      <c r="K58" s="96"/>
      <c r="L58" s="12"/>
      <c r="O58" s="51"/>
      <c r="P58" s="51"/>
      <c r="Q58" s="51"/>
      <c r="R58" s="51"/>
    </row>
    <row r="59" spans="1:18" ht="24" customHeight="1">
      <c r="A59" s="48" t="s">
        <v>105</v>
      </c>
      <c r="D59" s="70" t="s">
        <v>109</v>
      </c>
      <c r="E59" s="95"/>
      <c r="F59" s="3">
        <v>446038</v>
      </c>
      <c r="H59" s="49">
        <v>444173</v>
      </c>
      <c r="I59" s="70"/>
      <c r="J59" s="49">
        <v>446038</v>
      </c>
      <c r="K59" s="70"/>
      <c r="L59" s="49">
        <v>444173</v>
      </c>
      <c r="O59" s="51"/>
      <c r="P59" s="51"/>
      <c r="Q59" s="51"/>
      <c r="R59" s="51"/>
    </row>
    <row r="60" spans="1:18" ht="24" customHeight="1">
      <c r="A60" s="48" t="s">
        <v>121</v>
      </c>
      <c r="D60" s="70"/>
      <c r="E60" s="95"/>
      <c r="F60" s="3">
        <v>2288</v>
      </c>
      <c r="H60" s="49">
        <v>4340</v>
      </c>
      <c r="I60" s="70"/>
      <c r="J60" s="49">
        <v>1482</v>
      </c>
      <c r="K60" s="70"/>
      <c r="L60" s="49">
        <v>2811</v>
      </c>
      <c r="O60" s="51"/>
      <c r="P60" s="51"/>
      <c r="Q60" s="51"/>
      <c r="R60" s="51"/>
    </row>
    <row r="61" spans="1:18" ht="24" customHeight="1">
      <c r="A61" s="48" t="s">
        <v>128</v>
      </c>
      <c r="D61" s="70"/>
      <c r="E61" s="95"/>
      <c r="F61" s="112">
        <v>2516</v>
      </c>
      <c r="H61" s="49">
        <v>2312</v>
      </c>
      <c r="I61" s="70"/>
      <c r="J61" s="49">
        <v>1717</v>
      </c>
      <c r="K61" s="70"/>
      <c r="L61" s="49">
        <v>1580</v>
      </c>
      <c r="O61" s="51"/>
      <c r="P61" s="51"/>
      <c r="Q61" s="51"/>
      <c r="R61" s="51"/>
    </row>
    <row r="62" spans="1:18" ht="24" customHeight="1">
      <c r="A62" s="48" t="s">
        <v>170</v>
      </c>
      <c r="D62" s="70"/>
      <c r="E62" s="95"/>
      <c r="F62" s="112">
        <v>432</v>
      </c>
      <c r="H62" s="49">
        <v>432</v>
      </c>
      <c r="I62" s="70"/>
      <c r="J62" s="49">
        <v>280</v>
      </c>
      <c r="K62" s="70"/>
      <c r="L62" s="49">
        <v>280</v>
      </c>
      <c r="O62" s="51"/>
      <c r="P62" s="51"/>
      <c r="Q62" s="51"/>
      <c r="R62" s="51"/>
    </row>
    <row r="63" spans="1:18" ht="24" customHeight="1">
      <c r="A63" s="48" t="s">
        <v>106</v>
      </c>
      <c r="D63" s="70" t="s">
        <v>108</v>
      </c>
      <c r="E63" s="95"/>
      <c r="F63" s="3">
        <v>5040</v>
      </c>
      <c r="H63" s="49">
        <v>7014</v>
      </c>
      <c r="I63" s="70"/>
      <c r="J63" s="49">
        <v>5040</v>
      </c>
      <c r="K63" s="70"/>
      <c r="L63" s="49">
        <v>7014</v>
      </c>
      <c r="O63" s="51"/>
      <c r="P63" s="51"/>
      <c r="Q63" s="51"/>
      <c r="R63" s="51"/>
    </row>
    <row r="64" spans="1:18" ht="24" customHeight="1">
      <c r="A64" s="80" t="s">
        <v>24</v>
      </c>
      <c r="C64" s="95"/>
      <c r="D64" s="70"/>
      <c r="E64" s="95"/>
      <c r="F64" s="110">
        <f>SUM(F59:F63)</f>
        <v>456314</v>
      </c>
      <c r="G64" s="133"/>
      <c r="H64" s="11">
        <f>SUM(H59:H63)</f>
        <v>458271</v>
      </c>
      <c r="I64" s="133"/>
      <c r="J64" s="11">
        <f>SUM(J59:J63)</f>
        <v>454557</v>
      </c>
      <c r="K64" s="96"/>
      <c r="L64" s="11">
        <f>SUM(L59:L63)</f>
        <v>455858</v>
      </c>
      <c r="O64" s="51"/>
      <c r="P64" s="51"/>
      <c r="Q64" s="51"/>
      <c r="R64" s="51"/>
    </row>
    <row r="65" spans="1:18" ht="24" customHeight="1">
      <c r="A65" s="80" t="s">
        <v>15</v>
      </c>
      <c r="C65" s="95"/>
      <c r="D65" s="70"/>
      <c r="E65" s="95"/>
      <c r="F65" s="110">
        <f>F57+F64</f>
        <v>564046</v>
      </c>
      <c r="G65" s="133"/>
      <c r="H65" s="11">
        <f>H57+H64</f>
        <v>536690</v>
      </c>
      <c r="I65" s="133"/>
      <c r="J65" s="11">
        <f>J57+J64</f>
        <v>506006</v>
      </c>
      <c r="K65" s="96"/>
      <c r="L65" s="11">
        <f>L57+L64</f>
        <v>507476</v>
      </c>
      <c r="O65" s="51"/>
      <c r="P65" s="51"/>
      <c r="Q65" s="51"/>
      <c r="R65" s="51"/>
    </row>
    <row r="66" spans="1:18" ht="24" customHeight="1">
      <c r="A66" s="48"/>
      <c r="D66" s="48"/>
      <c r="E66" s="48"/>
      <c r="F66" s="48"/>
      <c r="H66" s="45"/>
      <c r="O66" s="51"/>
      <c r="P66" s="51"/>
      <c r="Q66" s="51"/>
      <c r="R66" s="51"/>
    </row>
    <row r="67" spans="1:18" ht="24" customHeight="1">
      <c r="A67" s="48" t="s">
        <v>3</v>
      </c>
      <c r="D67" s="128"/>
      <c r="E67" s="48"/>
      <c r="O67" s="51"/>
      <c r="P67" s="51"/>
      <c r="Q67" s="51"/>
      <c r="R67" s="51"/>
    </row>
    <row r="68" spans="1:18" ht="24" customHeight="1">
      <c r="A68" s="80" t="s">
        <v>89</v>
      </c>
      <c r="B68" s="81"/>
      <c r="C68" s="81"/>
      <c r="D68" s="129"/>
      <c r="E68" s="82"/>
      <c r="F68" s="24"/>
      <c r="H68" s="1"/>
      <c r="O68" s="51"/>
      <c r="P68" s="51"/>
      <c r="Q68" s="51"/>
      <c r="R68" s="51"/>
    </row>
    <row r="69" spans="1:18" ht="24" customHeight="1">
      <c r="A69" s="80" t="s">
        <v>169</v>
      </c>
      <c r="B69" s="84"/>
      <c r="C69" s="84"/>
      <c r="D69" s="130"/>
      <c r="E69" s="84"/>
      <c r="F69" s="84"/>
      <c r="H69" s="114"/>
      <c r="O69" s="51"/>
      <c r="P69" s="51"/>
      <c r="Q69" s="51"/>
      <c r="R69" s="51"/>
    </row>
    <row r="70" spans="1:18" ht="24" customHeight="1">
      <c r="A70" s="80" t="s">
        <v>145</v>
      </c>
      <c r="B70" s="84"/>
      <c r="C70" s="84"/>
      <c r="D70" s="84"/>
      <c r="E70" s="84"/>
      <c r="F70" s="84"/>
      <c r="H70" s="114"/>
      <c r="O70" s="51"/>
      <c r="P70" s="51"/>
      <c r="Q70" s="51"/>
      <c r="R70" s="51"/>
    </row>
    <row r="71" spans="1:18" ht="24" customHeight="1">
      <c r="A71" s="48"/>
      <c r="B71" s="115"/>
      <c r="C71" s="115"/>
      <c r="D71" s="116"/>
      <c r="E71" s="115"/>
      <c r="F71" s="86"/>
      <c r="H71" s="60"/>
      <c r="L71" s="60" t="s">
        <v>44</v>
      </c>
      <c r="O71" s="51"/>
      <c r="P71" s="51"/>
      <c r="Q71" s="51"/>
      <c r="R71" s="51"/>
    </row>
    <row r="72" spans="1:18" ht="24" customHeight="1">
      <c r="A72" s="48"/>
      <c r="B72" s="115"/>
      <c r="C72" s="115"/>
      <c r="D72" s="116"/>
      <c r="E72" s="115"/>
      <c r="F72" s="140" t="s">
        <v>69</v>
      </c>
      <c r="G72" s="140"/>
      <c r="H72" s="140"/>
      <c r="J72" s="141" t="s">
        <v>70</v>
      </c>
      <c r="K72" s="141"/>
      <c r="L72" s="141"/>
      <c r="O72" s="51"/>
      <c r="P72" s="51"/>
      <c r="Q72" s="51"/>
      <c r="R72" s="51"/>
    </row>
    <row r="73" spans="1:18" ht="24" customHeight="1">
      <c r="A73" s="48"/>
      <c r="D73" s="117" t="s">
        <v>4</v>
      </c>
      <c r="E73" s="118"/>
      <c r="F73" s="119" t="s">
        <v>146</v>
      </c>
      <c r="G73" s="46"/>
      <c r="H73" s="63" t="s">
        <v>147</v>
      </c>
      <c r="J73" s="63" t="s">
        <v>146</v>
      </c>
      <c r="K73" s="46"/>
      <c r="L73" s="63" t="s">
        <v>147</v>
      </c>
      <c r="O73" s="51"/>
      <c r="P73" s="51"/>
      <c r="Q73" s="51"/>
      <c r="R73" s="51"/>
    </row>
    <row r="74" spans="1:18" ht="24" customHeight="1">
      <c r="A74" s="48"/>
      <c r="D74" s="120"/>
      <c r="E74" s="118"/>
      <c r="F74" s="121" t="s">
        <v>41</v>
      </c>
      <c r="H74" s="64" t="s">
        <v>42</v>
      </c>
      <c r="J74" s="64" t="s">
        <v>41</v>
      </c>
      <c r="K74" s="122"/>
      <c r="L74" s="64" t="s">
        <v>42</v>
      </c>
      <c r="O74" s="51"/>
      <c r="P74" s="51"/>
      <c r="Q74" s="51"/>
      <c r="R74" s="51"/>
    </row>
    <row r="75" spans="1:18" ht="24" customHeight="1">
      <c r="A75" s="48"/>
      <c r="D75" s="120"/>
      <c r="E75" s="118"/>
      <c r="F75" s="121" t="s">
        <v>43</v>
      </c>
      <c r="H75" s="66"/>
      <c r="J75" s="64" t="s">
        <v>43</v>
      </c>
      <c r="K75" s="122"/>
      <c r="L75" s="66"/>
      <c r="O75" s="51"/>
      <c r="P75" s="51"/>
      <c r="Q75" s="51"/>
      <c r="R75" s="51"/>
    </row>
    <row r="76" spans="1:18" ht="24" customHeight="1">
      <c r="A76" s="80" t="s">
        <v>16</v>
      </c>
      <c r="C76" s="95"/>
      <c r="D76" s="70"/>
      <c r="E76" s="95"/>
      <c r="F76" s="113"/>
      <c r="G76" s="133"/>
      <c r="H76" s="14"/>
      <c r="I76" s="133"/>
      <c r="O76" s="51"/>
      <c r="P76" s="51"/>
      <c r="Q76" s="51"/>
      <c r="R76" s="51"/>
    </row>
    <row r="77" spans="1:18" ht="24" customHeight="1">
      <c r="A77" s="48" t="s">
        <v>1</v>
      </c>
      <c r="C77" s="95"/>
      <c r="D77" s="70" t="s">
        <v>124</v>
      </c>
      <c r="E77" s="95"/>
      <c r="F77" s="113"/>
      <c r="G77" s="133"/>
      <c r="H77" s="14"/>
      <c r="I77" s="133"/>
      <c r="O77" s="51"/>
      <c r="P77" s="51"/>
      <c r="Q77" s="51"/>
      <c r="R77" s="51"/>
    </row>
    <row r="78" spans="1:18" ht="24" customHeight="1">
      <c r="A78" s="48" t="s">
        <v>67</v>
      </c>
      <c r="C78" s="95"/>
      <c r="D78" s="70"/>
      <c r="E78" s="95"/>
      <c r="F78" s="16"/>
      <c r="G78" s="133"/>
      <c r="H78" s="15"/>
      <c r="I78" s="133"/>
      <c r="O78" s="51"/>
      <c r="P78" s="51"/>
      <c r="Q78" s="51"/>
      <c r="R78" s="51"/>
    </row>
    <row r="79" spans="1:18" ht="24" customHeight="1">
      <c r="A79" s="134" t="s">
        <v>164</v>
      </c>
      <c r="C79" s="95"/>
      <c r="D79" s="70"/>
      <c r="E79" s="95"/>
      <c r="F79" s="16"/>
      <c r="G79" s="133"/>
      <c r="H79" s="15"/>
      <c r="I79" s="133"/>
      <c r="O79" s="51"/>
      <c r="P79" s="51"/>
      <c r="Q79" s="51"/>
      <c r="R79" s="51"/>
    </row>
    <row r="80" spans="1:18" ht="24" customHeight="1">
      <c r="A80" s="134" t="s">
        <v>165</v>
      </c>
      <c r="C80" s="95"/>
      <c r="D80" s="70"/>
      <c r="E80" s="95"/>
      <c r="F80" s="16"/>
      <c r="G80" s="133"/>
      <c r="H80" s="15"/>
      <c r="I80" s="133"/>
      <c r="O80" s="51"/>
      <c r="P80" s="51"/>
      <c r="Q80" s="51"/>
      <c r="R80" s="51"/>
    </row>
    <row r="81" spans="1:18" ht="24" customHeight="1" thickBot="1">
      <c r="A81" s="134" t="s">
        <v>166</v>
      </c>
      <c r="C81" s="95"/>
      <c r="D81" s="48"/>
      <c r="E81" s="95"/>
      <c r="F81" s="23">
        <v>442931</v>
      </c>
      <c r="G81" s="48"/>
      <c r="H81" s="23">
        <v>601733</v>
      </c>
      <c r="I81" s="48"/>
      <c r="J81" s="23">
        <v>442931</v>
      </c>
      <c r="K81" s="48"/>
      <c r="L81" s="23">
        <v>601733</v>
      </c>
      <c r="O81" s="51"/>
      <c r="P81" s="51"/>
      <c r="Q81" s="51"/>
      <c r="R81" s="51"/>
    </row>
    <row r="82" spans="1:18" ht="24" customHeight="1" thickTop="1">
      <c r="A82" s="134" t="s">
        <v>60</v>
      </c>
      <c r="C82" s="95"/>
      <c r="D82" s="70"/>
      <c r="E82" s="95"/>
      <c r="F82" s="16"/>
      <c r="G82" s="133"/>
      <c r="H82" s="15"/>
      <c r="I82" s="133"/>
      <c r="L82" s="15"/>
      <c r="O82" s="51"/>
      <c r="P82" s="51"/>
      <c r="Q82" s="51"/>
      <c r="R82" s="51"/>
    </row>
    <row r="83" spans="1:18" ht="24" customHeight="1">
      <c r="A83" s="134" t="s">
        <v>164</v>
      </c>
      <c r="C83" s="95"/>
      <c r="E83" s="95"/>
      <c r="F83" s="7">
        <v>442931</v>
      </c>
      <c r="G83" s="48"/>
      <c r="H83" s="7">
        <v>442931</v>
      </c>
      <c r="I83" s="48"/>
      <c r="J83" s="49">
        <v>442931</v>
      </c>
      <c r="K83" s="48"/>
      <c r="L83" s="7">
        <v>442931</v>
      </c>
      <c r="O83" s="51"/>
      <c r="P83" s="51"/>
      <c r="Q83" s="51"/>
      <c r="R83" s="51"/>
    </row>
    <row r="84" spans="1:18" ht="24" customHeight="1">
      <c r="A84" s="48" t="s">
        <v>52</v>
      </c>
      <c r="C84" s="95"/>
      <c r="D84" s="70"/>
      <c r="E84" s="95"/>
      <c r="F84" s="3">
        <v>76409</v>
      </c>
      <c r="G84" s="48"/>
      <c r="H84" s="3">
        <v>76409</v>
      </c>
      <c r="I84" s="48"/>
      <c r="J84" s="49">
        <v>76409</v>
      </c>
      <c r="K84" s="48"/>
      <c r="L84" s="3">
        <v>76409</v>
      </c>
      <c r="O84" s="51"/>
      <c r="P84" s="51"/>
      <c r="Q84" s="51"/>
      <c r="R84" s="51"/>
    </row>
    <row r="85" spans="1:18" ht="24" customHeight="1">
      <c r="A85" s="48" t="s">
        <v>112</v>
      </c>
      <c r="C85" s="95"/>
      <c r="D85" s="70"/>
      <c r="E85" s="95"/>
      <c r="F85" s="3"/>
      <c r="G85" s="48"/>
      <c r="H85" s="3"/>
      <c r="I85" s="48"/>
      <c r="J85" s="3"/>
      <c r="K85" s="48"/>
      <c r="L85" s="3"/>
      <c r="O85" s="51"/>
      <c r="P85" s="51"/>
      <c r="Q85" s="51"/>
      <c r="R85" s="51"/>
    </row>
    <row r="86" spans="1:18" ht="24" customHeight="1">
      <c r="A86" s="48" t="s">
        <v>54</v>
      </c>
      <c r="C86" s="95"/>
      <c r="D86" s="70"/>
      <c r="E86" s="95"/>
      <c r="F86" s="127">
        <v>37623</v>
      </c>
      <c r="G86" s="48"/>
      <c r="H86" s="127">
        <v>34596</v>
      </c>
      <c r="I86" s="48"/>
      <c r="J86" s="127">
        <v>-389</v>
      </c>
      <c r="K86" s="48"/>
      <c r="L86" s="127">
        <v>-7748</v>
      </c>
      <c r="O86" s="51"/>
      <c r="P86" s="51"/>
      <c r="Q86" s="51"/>
      <c r="R86" s="51"/>
    </row>
    <row r="87" spans="1:18" ht="24" customHeight="1">
      <c r="A87" s="48" t="s">
        <v>148</v>
      </c>
      <c r="C87" s="95"/>
      <c r="D87" s="70"/>
      <c r="E87" s="95"/>
      <c r="F87" s="49">
        <f>SUM(F83:F86)</f>
        <v>556963</v>
      </c>
      <c r="G87" s="48"/>
      <c r="H87" s="49">
        <f>SUM(H83:H86)</f>
        <v>553936</v>
      </c>
      <c r="I87" s="48"/>
      <c r="J87" s="49">
        <f>SUM(J83:J86)</f>
        <v>518951</v>
      </c>
      <c r="K87" s="48"/>
      <c r="L87" s="49">
        <f>SUM(L83:L86)</f>
        <v>511592</v>
      </c>
      <c r="O87" s="51"/>
      <c r="P87" s="51"/>
      <c r="Q87" s="51"/>
      <c r="R87" s="51"/>
    </row>
    <row r="88" spans="1:18" ht="24" customHeight="1">
      <c r="A88" s="48" t="s">
        <v>149</v>
      </c>
      <c r="C88" s="95"/>
      <c r="D88" s="70"/>
      <c r="E88" s="95"/>
      <c r="F88" s="127">
        <v>0</v>
      </c>
      <c r="G88" s="48"/>
      <c r="H88" s="127">
        <v>0</v>
      </c>
      <c r="I88" s="48"/>
      <c r="J88" s="127">
        <v>0</v>
      </c>
      <c r="K88" s="48"/>
      <c r="L88" s="127">
        <v>0</v>
      </c>
      <c r="O88" s="51"/>
      <c r="P88" s="51"/>
      <c r="Q88" s="51"/>
      <c r="R88" s="51"/>
    </row>
    <row r="89" spans="1:18" ht="24" customHeight="1">
      <c r="A89" s="80" t="s">
        <v>17</v>
      </c>
      <c r="C89" s="95"/>
      <c r="D89" s="70"/>
      <c r="E89" s="95"/>
      <c r="F89" s="8">
        <f>SUM(F87:F88)</f>
        <v>556963</v>
      </c>
      <c r="G89" s="133"/>
      <c r="H89" s="22">
        <f>SUM(H87:H88)</f>
        <v>553936</v>
      </c>
      <c r="I89" s="133"/>
      <c r="J89" s="22">
        <f>SUM(J87:J88)</f>
        <v>518951</v>
      </c>
      <c r="L89" s="22">
        <f>SUM(L87:L88)</f>
        <v>511592</v>
      </c>
      <c r="O89" s="51"/>
      <c r="P89" s="51"/>
      <c r="Q89" s="51"/>
      <c r="R89" s="51"/>
    </row>
    <row r="90" spans="1:18" ht="24" customHeight="1" thickBot="1">
      <c r="A90" s="80" t="s">
        <v>18</v>
      </c>
      <c r="C90" s="95"/>
      <c r="D90" s="70"/>
      <c r="E90" s="95"/>
      <c r="F90" s="23">
        <f>SUM(F65,F89)</f>
        <v>1121009</v>
      </c>
      <c r="G90" s="133"/>
      <c r="H90" s="10">
        <f>SUM(H65,H89)</f>
        <v>1090626</v>
      </c>
      <c r="I90" s="133"/>
      <c r="J90" s="10">
        <f>SUM(J65,J89)</f>
        <v>1024957</v>
      </c>
      <c r="L90" s="10">
        <f>SUM(L65,L89)</f>
        <v>1019068</v>
      </c>
      <c r="O90" s="51"/>
      <c r="P90" s="51"/>
      <c r="Q90" s="51"/>
      <c r="R90" s="51"/>
    </row>
    <row r="91" spans="1:18" ht="24" customHeight="1" thickTop="1">
      <c r="A91" s="80"/>
      <c r="C91" s="95"/>
      <c r="D91" s="70"/>
      <c r="E91" s="95"/>
      <c r="F91" s="16">
        <f>SUM(F90-F37)</f>
        <v>0</v>
      </c>
      <c r="G91" s="135"/>
      <c r="H91" s="16">
        <f>SUM(H90-H37)</f>
        <v>0</v>
      </c>
      <c r="I91" s="135"/>
      <c r="J91" s="16">
        <f>SUM(J90-J37)</f>
        <v>0</v>
      </c>
      <c r="K91" s="48"/>
      <c r="L91" s="16">
        <f>SUM(L90-L37)</f>
        <v>0</v>
      </c>
    </row>
    <row r="92" spans="1:18" ht="24" customHeight="1">
      <c r="A92" s="48" t="s">
        <v>3</v>
      </c>
      <c r="C92" s="95"/>
      <c r="G92" s="133"/>
      <c r="I92" s="133"/>
    </row>
    <row r="93" spans="1:18" ht="24" customHeight="1">
      <c r="A93" s="80"/>
      <c r="C93" s="95"/>
      <c r="G93" s="133"/>
      <c r="I93" s="133"/>
    </row>
    <row r="94" spans="1:18" ht="24" customHeight="1">
      <c r="A94" s="136"/>
      <c r="B94" s="137"/>
      <c r="C94" s="32"/>
      <c r="D94" s="32"/>
      <c r="E94" s="49"/>
      <c r="F94" s="32"/>
      <c r="G94" s="133"/>
      <c r="H94" s="17"/>
      <c r="I94" s="133"/>
    </row>
    <row r="95" spans="1:18" ht="24" customHeight="1">
      <c r="A95" s="80"/>
      <c r="C95" s="95"/>
      <c r="D95" s="32"/>
      <c r="E95" s="49"/>
      <c r="F95" s="32"/>
      <c r="G95" s="133"/>
      <c r="H95" s="17"/>
      <c r="I95" s="133"/>
    </row>
    <row r="96" spans="1:18" ht="24" customHeight="1">
      <c r="A96" s="80"/>
      <c r="C96" s="138" t="s">
        <v>26</v>
      </c>
      <c r="E96" s="49"/>
      <c r="F96" s="32"/>
      <c r="G96" s="133"/>
      <c r="H96" s="17"/>
      <c r="I96" s="133"/>
    </row>
    <row r="97" spans="1:5" ht="24" customHeight="1">
      <c r="A97" s="136"/>
      <c r="B97" s="137"/>
      <c r="C97" s="32"/>
      <c r="E97" s="139"/>
    </row>
  </sheetData>
  <mergeCells count="6">
    <mergeCell ref="J5:L5"/>
    <mergeCell ref="J72:L72"/>
    <mergeCell ref="F5:H5"/>
    <mergeCell ref="F44:H44"/>
    <mergeCell ref="J44:L44"/>
    <mergeCell ref="F72:H72"/>
  </mergeCells>
  <phoneticPr fontId="0" type="noConversion"/>
  <printOptions gridLinesSet="0"/>
  <pageMargins left="0.78740157480314965" right="0.31496062992125984" top="0.78740157480314965" bottom="0.39370078740157483" header="0.19685039370078741" footer="0.19685039370078741"/>
  <pageSetup paperSize="9" scale="70" firstPageNumber="2" fitToHeight="0" orientation="portrait" useFirstPageNumber="1" r:id="rId1"/>
  <headerFooter alignWithMargins="0"/>
  <rowBreaks count="2" manualBreakCount="2">
    <brk id="39" max="16383" man="1"/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4"/>
  <sheetViews>
    <sheetView showGridLines="0" view="pageBreakPreview" zoomScaleNormal="40" zoomScaleSheetLayoutView="100" workbookViewId="0">
      <selection activeCell="O6" sqref="O6"/>
    </sheetView>
  </sheetViews>
  <sheetFormatPr defaultColWidth="9.33203125" defaultRowHeight="24" customHeight="1"/>
  <cols>
    <col min="1" max="1" width="38.33203125" style="45" customWidth="1"/>
    <col min="2" max="2" width="17.88671875" style="45" customWidth="1"/>
    <col min="3" max="3" width="7.33203125" style="45" customWidth="1"/>
    <col min="4" max="4" width="0.6640625" style="45" customWidth="1"/>
    <col min="5" max="5" width="14.6640625" style="45" customWidth="1"/>
    <col min="6" max="6" width="0.6640625" style="45" customWidth="1"/>
    <col min="7" max="7" width="14.6640625" style="45" customWidth="1"/>
    <col min="8" max="8" width="0.6640625" style="45" customWidth="1"/>
    <col min="9" max="9" width="14.6640625" style="45" customWidth="1"/>
    <col min="10" max="10" width="0.6640625" style="45" customWidth="1"/>
    <col min="11" max="11" width="14.6640625" style="45" customWidth="1"/>
    <col min="12" max="12" width="9.33203125" style="45"/>
    <col min="13" max="13" width="11.6640625" style="45" customWidth="1"/>
    <col min="14" max="14" width="9.33203125" style="45"/>
    <col min="15" max="15" width="13.33203125" style="45" customWidth="1"/>
    <col min="16" max="16384" width="9.33203125" style="45"/>
  </cols>
  <sheetData>
    <row r="1" spans="1:16" ht="24" customHeight="1">
      <c r="A1" s="52"/>
      <c r="C1" s="5"/>
      <c r="D1" s="53"/>
      <c r="E1" s="54"/>
      <c r="G1" s="54"/>
      <c r="K1" s="54" t="s">
        <v>45</v>
      </c>
    </row>
    <row r="2" spans="1:16" ht="24" customHeight="1">
      <c r="A2" s="52" t="s">
        <v>89</v>
      </c>
      <c r="B2" s="55"/>
      <c r="C2" s="1"/>
      <c r="D2" s="56"/>
      <c r="E2" s="1"/>
      <c r="G2" s="1"/>
    </row>
    <row r="3" spans="1:16" ht="24" customHeight="1">
      <c r="A3" s="52" t="s">
        <v>87</v>
      </c>
      <c r="B3" s="56"/>
      <c r="C3" s="56"/>
      <c r="D3" s="56"/>
      <c r="E3" s="56"/>
      <c r="G3" s="56"/>
    </row>
    <row r="4" spans="1:16" ht="24" customHeight="1">
      <c r="A4" s="58" t="s">
        <v>150</v>
      </c>
      <c r="C4" s="56"/>
      <c r="D4" s="56"/>
      <c r="E4" s="56"/>
      <c r="G4" s="56"/>
    </row>
    <row r="5" spans="1:16" ht="24" customHeight="1">
      <c r="D5" s="59"/>
      <c r="E5" s="60"/>
      <c r="G5" s="60"/>
      <c r="K5" s="61" t="s">
        <v>59</v>
      </c>
    </row>
    <row r="6" spans="1:16" ht="24" customHeight="1">
      <c r="D6" s="59"/>
      <c r="E6" s="140" t="s">
        <v>69</v>
      </c>
      <c r="F6" s="140"/>
      <c r="G6" s="140"/>
      <c r="I6" s="141" t="s">
        <v>70</v>
      </c>
      <c r="J6" s="141"/>
      <c r="K6" s="141"/>
    </row>
    <row r="7" spans="1:16" ht="24" customHeight="1">
      <c r="C7" s="62" t="s">
        <v>4</v>
      </c>
      <c r="D7" s="59"/>
      <c r="E7" s="63">
        <v>2026</v>
      </c>
      <c r="F7" s="64"/>
      <c r="G7" s="63">
        <v>2025</v>
      </c>
      <c r="I7" s="63">
        <v>2026</v>
      </c>
      <c r="J7" s="64"/>
      <c r="K7" s="63">
        <v>2025</v>
      </c>
    </row>
    <row r="8" spans="1:16" ht="24" customHeight="1">
      <c r="A8" s="52" t="s">
        <v>39</v>
      </c>
      <c r="C8" s="91"/>
      <c r="D8" s="92"/>
      <c r="E8" s="93"/>
      <c r="G8" s="93"/>
      <c r="M8" s="47"/>
      <c r="N8" s="47"/>
      <c r="O8" s="47"/>
      <c r="P8" s="47"/>
    </row>
    <row r="9" spans="1:16" ht="24" customHeight="1">
      <c r="A9" s="52" t="s">
        <v>19</v>
      </c>
      <c r="C9" s="94"/>
      <c r="D9" s="59"/>
      <c r="E9" s="5"/>
      <c r="G9" s="5"/>
      <c r="M9" s="47"/>
      <c r="N9" s="47"/>
      <c r="O9" s="47"/>
      <c r="P9" s="47"/>
    </row>
    <row r="10" spans="1:16" ht="24" customHeight="1">
      <c r="A10" s="45" t="s">
        <v>171</v>
      </c>
      <c r="C10" s="70" t="s">
        <v>140</v>
      </c>
      <c r="D10" s="95"/>
      <c r="E10" s="47">
        <v>36346</v>
      </c>
      <c r="G10" s="47">
        <v>27500</v>
      </c>
      <c r="I10" s="47">
        <v>21904</v>
      </c>
      <c r="K10" s="47">
        <v>19460</v>
      </c>
      <c r="M10" s="47"/>
      <c r="N10" s="47"/>
      <c r="O10" s="47"/>
      <c r="P10" s="47"/>
    </row>
    <row r="11" spans="1:16" ht="24" customHeight="1">
      <c r="A11" s="45" t="s">
        <v>172</v>
      </c>
      <c r="C11" s="70" t="s">
        <v>156</v>
      </c>
      <c r="D11" s="95"/>
      <c r="E11" s="47">
        <v>11111</v>
      </c>
      <c r="G11" s="47">
        <v>13314</v>
      </c>
      <c r="I11" s="47">
        <v>7960</v>
      </c>
      <c r="K11" s="47">
        <v>6287</v>
      </c>
      <c r="M11" s="47"/>
      <c r="N11" s="47"/>
      <c r="O11" s="47"/>
      <c r="P11" s="47"/>
    </row>
    <row r="12" spans="1:16" ht="24" customHeight="1">
      <c r="A12" s="45" t="s">
        <v>173</v>
      </c>
      <c r="C12" s="70"/>
      <c r="D12" s="95"/>
      <c r="E12" s="47">
        <v>1657</v>
      </c>
      <c r="G12" s="47">
        <v>1579</v>
      </c>
      <c r="I12" s="47">
        <v>285</v>
      </c>
      <c r="K12" s="47">
        <v>727</v>
      </c>
      <c r="M12" s="47"/>
      <c r="N12" s="47"/>
      <c r="O12" s="47"/>
      <c r="P12" s="47"/>
    </row>
    <row r="13" spans="1:16" ht="24" customHeight="1">
      <c r="A13" s="52" t="s">
        <v>20</v>
      </c>
      <c r="C13" s="70"/>
      <c r="D13" s="95"/>
      <c r="E13" s="18">
        <f>SUM(E10:E12)</f>
        <v>49114</v>
      </c>
      <c r="G13" s="18">
        <f>SUM(G10:G12)</f>
        <v>42393</v>
      </c>
      <c r="I13" s="18">
        <f>SUM(I10:I12)</f>
        <v>30149</v>
      </c>
      <c r="K13" s="18">
        <f>SUM(K10:K12)</f>
        <v>26474</v>
      </c>
      <c r="M13" s="47"/>
      <c r="N13" s="47"/>
      <c r="O13" s="47"/>
      <c r="P13" s="47"/>
    </row>
    <row r="14" spans="1:16" ht="24" customHeight="1">
      <c r="A14" s="52" t="s">
        <v>21</v>
      </c>
      <c r="C14" s="70"/>
      <c r="D14" s="95"/>
      <c r="E14" s="19"/>
      <c r="G14" s="19"/>
      <c r="I14" s="19"/>
      <c r="K14" s="19"/>
      <c r="M14" s="47"/>
      <c r="N14" s="47"/>
      <c r="O14" s="47"/>
      <c r="P14" s="47"/>
    </row>
    <row r="15" spans="1:16" ht="24" customHeight="1">
      <c r="A15" s="45" t="s">
        <v>98</v>
      </c>
      <c r="C15" s="70"/>
      <c r="D15" s="95"/>
      <c r="E15" s="19">
        <v>7663</v>
      </c>
      <c r="G15" s="19">
        <v>6901</v>
      </c>
      <c r="I15" s="19">
        <v>3877</v>
      </c>
      <c r="K15" s="19">
        <v>4499</v>
      </c>
      <c r="M15" s="47"/>
      <c r="N15" s="47"/>
      <c r="O15" s="47"/>
      <c r="P15" s="47"/>
    </row>
    <row r="16" spans="1:16" ht="24" customHeight="1">
      <c r="A16" s="45" t="s">
        <v>25</v>
      </c>
      <c r="C16" s="70"/>
      <c r="D16" s="95"/>
      <c r="E16" s="19">
        <v>18761</v>
      </c>
      <c r="G16" s="19">
        <v>18009</v>
      </c>
      <c r="I16" s="19">
        <v>13071</v>
      </c>
      <c r="K16" s="19">
        <v>15294</v>
      </c>
      <c r="M16" s="47"/>
      <c r="N16" s="47"/>
      <c r="O16" s="47"/>
      <c r="P16" s="47"/>
    </row>
    <row r="17" spans="1:16" ht="24" customHeight="1">
      <c r="A17" s="45" t="s">
        <v>85</v>
      </c>
      <c r="C17" s="70"/>
      <c r="D17" s="95"/>
      <c r="E17" s="19">
        <v>14802</v>
      </c>
      <c r="G17" s="19">
        <v>6235</v>
      </c>
      <c r="I17" s="19">
        <v>5770</v>
      </c>
      <c r="K17" s="19">
        <v>317</v>
      </c>
      <c r="M17" s="47"/>
      <c r="N17" s="47"/>
      <c r="O17" s="47"/>
      <c r="P17" s="47"/>
    </row>
    <row r="18" spans="1:16" ht="24" customHeight="1">
      <c r="A18" s="52" t="s">
        <v>22</v>
      </c>
      <c r="C18" s="94"/>
      <c r="D18" s="96"/>
      <c r="E18" s="18">
        <f>SUM(E15:E17)</f>
        <v>41226</v>
      </c>
      <c r="G18" s="18">
        <f>SUM(G15:G17)</f>
        <v>31145</v>
      </c>
      <c r="I18" s="18">
        <f>SUM(I15:I17)</f>
        <v>22718</v>
      </c>
      <c r="K18" s="18">
        <f>SUM(K15:K17)</f>
        <v>20110</v>
      </c>
      <c r="M18" s="47"/>
      <c r="N18" s="47"/>
      <c r="O18" s="47"/>
      <c r="P18" s="47"/>
    </row>
    <row r="19" spans="1:16" ht="24" customHeight="1">
      <c r="A19" s="52" t="s">
        <v>174</v>
      </c>
      <c r="B19" s="52"/>
      <c r="C19" s="94"/>
      <c r="D19" s="96"/>
      <c r="E19" s="19">
        <f>E13-E18</f>
        <v>7888</v>
      </c>
      <c r="G19" s="19">
        <f>G13-G18</f>
        <v>11248</v>
      </c>
      <c r="I19" s="19">
        <f>I13-I18</f>
        <v>7431</v>
      </c>
      <c r="K19" s="19">
        <f>K13-K18</f>
        <v>6364</v>
      </c>
      <c r="M19" s="47"/>
      <c r="N19" s="47"/>
      <c r="O19" s="47"/>
      <c r="P19" s="47"/>
    </row>
    <row r="20" spans="1:16" ht="24" customHeight="1">
      <c r="A20" s="45" t="s">
        <v>102</v>
      </c>
      <c r="C20" s="97"/>
      <c r="D20" s="95"/>
      <c r="E20" s="20">
        <v>-9675</v>
      </c>
      <c r="G20" s="20">
        <v>-7945</v>
      </c>
      <c r="I20" s="20">
        <v>-9631</v>
      </c>
      <c r="K20" s="20">
        <v>-7877</v>
      </c>
      <c r="M20" s="47"/>
      <c r="N20" s="47"/>
      <c r="O20" s="47"/>
      <c r="P20" s="47"/>
    </row>
    <row r="21" spans="1:16" ht="24" customHeight="1">
      <c r="A21" s="52" t="s">
        <v>129</v>
      </c>
      <c r="B21" s="52"/>
      <c r="C21" s="94"/>
      <c r="D21" s="96"/>
      <c r="E21" s="21">
        <f>SUM(E19:E20)</f>
        <v>-1787</v>
      </c>
      <c r="G21" s="21">
        <f>SUM(G19:G20)</f>
        <v>3303</v>
      </c>
      <c r="I21" s="21">
        <f>SUM(I19:I20)</f>
        <v>-2200</v>
      </c>
      <c r="K21" s="21">
        <f>SUM(K19:K20)</f>
        <v>-1513</v>
      </c>
      <c r="M21" s="47"/>
      <c r="N21" s="47"/>
      <c r="O21" s="47"/>
      <c r="P21" s="47"/>
    </row>
    <row r="22" spans="1:16" ht="24" customHeight="1">
      <c r="A22" s="45" t="s">
        <v>117</v>
      </c>
      <c r="C22" s="70" t="s">
        <v>101</v>
      </c>
      <c r="D22" s="95"/>
      <c r="E22" s="13">
        <v>-696</v>
      </c>
      <c r="G22" s="13">
        <v>-421</v>
      </c>
      <c r="I22" s="13">
        <v>-437</v>
      </c>
      <c r="K22" s="13">
        <v>540</v>
      </c>
      <c r="M22" s="47"/>
      <c r="N22" s="47"/>
      <c r="O22" s="47"/>
      <c r="P22" s="47"/>
    </row>
    <row r="23" spans="1:16" ht="24" customHeight="1">
      <c r="A23" s="52" t="s">
        <v>130</v>
      </c>
      <c r="C23" s="94"/>
      <c r="D23" s="96"/>
      <c r="E23" s="4">
        <f>SUM(E21:E22)</f>
        <v>-2483</v>
      </c>
      <c r="G23" s="18">
        <f>SUM(G21:G22)</f>
        <v>2882</v>
      </c>
      <c r="I23" s="18">
        <f>SUM(I21:I22)</f>
        <v>-2637</v>
      </c>
      <c r="K23" s="18">
        <f>SUM(K21:K22)</f>
        <v>-973</v>
      </c>
      <c r="M23" s="47"/>
      <c r="N23" s="47"/>
      <c r="O23" s="47"/>
      <c r="P23" s="47"/>
    </row>
    <row r="24" spans="1:16" ht="24" customHeight="1">
      <c r="A24" s="52"/>
      <c r="C24" s="94"/>
      <c r="D24" s="96"/>
      <c r="E24" s="15"/>
      <c r="G24" s="21"/>
      <c r="I24" s="21"/>
      <c r="K24" s="21"/>
      <c r="M24" s="47"/>
      <c r="N24" s="47"/>
      <c r="O24" s="47"/>
      <c r="P24" s="47"/>
    </row>
    <row r="25" spans="1:16" ht="24" customHeight="1">
      <c r="A25" s="52" t="s">
        <v>175</v>
      </c>
      <c r="C25" s="94"/>
      <c r="D25" s="96"/>
      <c r="E25" s="15"/>
      <c r="G25" s="16"/>
      <c r="I25" s="15"/>
      <c r="J25" s="47"/>
      <c r="K25" s="15"/>
      <c r="M25" s="47"/>
      <c r="N25" s="47"/>
      <c r="O25" s="47"/>
      <c r="P25" s="47"/>
    </row>
    <row r="26" spans="1:16" ht="24" customHeight="1">
      <c r="A26" s="57" t="s">
        <v>77</v>
      </c>
      <c r="B26" s="98"/>
      <c r="C26" s="94"/>
      <c r="D26" s="96"/>
      <c r="E26" s="22">
        <v>0</v>
      </c>
      <c r="G26" s="8">
        <v>0</v>
      </c>
      <c r="I26" s="22">
        <v>0</v>
      </c>
      <c r="J26" s="47"/>
      <c r="K26" s="22">
        <v>0</v>
      </c>
      <c r="M26" s="47"/>
      <c r="N26" s="47"/>
      <c r="O26" s="47"/>
      <c r="P26" s="47"/>
    </row>
    <row r="27" spans="1:16" ht="24" customHeight="1" thickBot="1">
      <c r="A27" s="57" t="s">
        <v>46</v>
      </c>
      <c r="B27" s="98"/>
      <c r="C27" s="94"/>
      <c r="D27" s="96"/>
      <c r="E27" s="10">
        <f>SUM(E23:E26)</f>
        <v>-2483</v>
      </c>
      <c r="G27" s="23">
        <f>SUM(G23:G26)</f>
        <v>2882</v>
      </c>
      <c r="I27" s="10">
        <f>SUM(I23:I26)</f>
        <v>-2637</v>
      </c>
      <c r="J27" s="47"/>
      <c r="K27" s="10">
        <f>SUM(K23:K26)</f>
        <v>-973</v>
      </c>
      <c r="M27" s="47"/>
      <c r="N27" s="47"/>
      <c r="O27" s="47"/>
      <c r="P27" s="47"/>
    </row>
    <row r="28" spans="1:16" ht="24" customHeight="1" thickTop="1">
      <c r="A28" s="52"/>
      <c r="C28" s="94"/>
      <c r="D28" s="96"/>
      <c r="E28" s="15"/>
      <c r="G28" s="16"/>
      <c r="I28" s="15"/>
      <c r="J28" s="47"/>
      <c r="K28" s="15"/>
      <c r="M28" s="47"/>
      <c r="N28" s="47"/>
      <c r="O28" s="47"/>
      <c r="P28" s="47"/>
    </row>
    <row r="29" spans="1:16" ht="24" customHeight="1">
      <c r="A29" s="57" t="s">
        <v>113</v>
      </c>
      <c r="C29" s="76">
        <v>21</v>
      </c>
      <c r="D29" s="50"/>
      <c r="G29" s="48"/>
      <c r="M29" s="47"/>
      <c r="N29" s="47"/>
      <c r="O29" s="47"/>
      <c r="P29" s="47"/>
    </row>
    <row r="30" spans="1:16" ht="24" customHeight="1">
      <c r="A30" s="46" t="s">
        <v>131</v>
      </c>
      <c r="B30" s="98"/>
      <c r="C30" s="48"/>
      <c r="D30" s="50"/>
      <c r="E30" s="48"/>
      <c r="F30" s="48"/>
      <c r="G30" s="48"/>
      <c r="H30" s="48"/>
      <c r="I30" s="48"/>
      <c r="J30" s="99"/>
      <c r="K30" s="48"/>
      <c r="M30" s="47"/>
      <c r="N30" s="47"/>
      <c r="O30" s="47"/>
      <c r="P30" s="47"/>
    </row>
    <row r="31" spans="1:16" ht="24" customHeight="1" thickBot="1">
      <c r="A31" s="46" t="s">
        <v>132</v>
      </c>
      <c r="B31" s="98"/>
      <c r="C31" s="48"/>
      <c r="D31" s="50"/>
      <c r="E31" s="100">
        <f>E23/E32</f>
        <v>-5.6058392842225991E-3</v>
      </c>
      <c r="F31" s="101"/>
      <c r="G31" s="100">
        <f>G23/G32</f>
        <v>6.506656793044515E-3</v>
      </c>
      <c r="H31" s="101"/>
      <c r="I31" s="100">
        <f>I23/I32</f>
        <v>-5.9535232349959702E-3</v>
      </c>
      <c r="J31" s="102"/>
      <c r="K31" s="100">
        <f>K23/K32</f>
        <v>-2.1967304162499352E-3</v>
      </c>
      <c r="M31" s="47"/>
      <c r="N31" s="47"/>
      <c r="O31" s="47"/>
      <c r="P31" s="47"/>
    </row>
    <row r="32" spans="1:16" ht="24" customHeight="1" thickTop="1" thickBot="1">
      <c r="A32" s="46" t="s">
        <v>176</v>
      </c>
      <c r="B32" s="98"/>
      <c r="C32" s="48"/>
      <c r="D32" s="50"/>
      <c r="E32" s="103">
        <f>BS!F83</f>
        <v>442931</v>
      </c>
      <c r="G32" s="103">
        <v>442931</v>
      </c>
      <c r="I32" s="103">
        <f>BS!J83</f>
        <v>442931</v>
      </c>
      <c r="K32" s="103">
        <v>442931</v>
      </c>
      <c r="L32" s="48"/>
      <c r="M32" s="47"/>
      <c r="N32" s="47"/>
      <c r="O32" s="47"/>
      <c r="P32" s="47"/>
    </row>
    <row r="33" spans="1:16" ht="24" customHeight="1" thickTop="1">
      <c r="A33" s="46"/>
      <c r="B33" s="98"/>
      <c r="C33" s="48"/>
      <c r="D33" s="50"/>
      <c r="E33" s="98"/>
      <c r="G33" s="98"/>
      <c r="I33" s="98"/>
      <c r="K33" s="98"/>
      <c r="L33" s="48"/>
      <c r="M33" s="47"/>
      <c r="N33" s="47"/>
      <c r="O33" s="47"/>
      <c r="P33" s="47"/>
    </row>
    <row r="34" spans="1:16" ht="24" customHeight="1">
      <c r="A34" s="45" t="s">
        <v>3</v>
      </c>
      <c r="C34" s="104"/>
      <c r="D34" s="96"/>
      <c r="E34" s="104"/>
      <c r="G34" s="104"/>
      <c r="I34" s="15"/>
      <c r="M34" s="47"/>
      <c r="N34" s="47"/>
      <c r="O34" s="47"/>
      <c r="P34" s="47"/>
    </row>
    <row r="35" spans="1:16" ht="24" customHeight="1">
      <c r="M35" s="47"/>
      <c r="N35" s="47"/>
      <c r="O35" s="47"/>
      <c r="P35" s="47"/>
    </row>
    <row r="36" spans="1:16" ht="24" customHeight="1">
      <c r="M36" s="47"/>
      <c r="N36" s="47"/>
      <c r="O36" s="47"/>
      <c r="P36" s="47"/>
    </row>
    <row r="37" spans="1:16" ht="24" customHeight="1">
      <c r="M37" s="47"/>
      <c r="N37" s="47"/>
      <c r="O37" s="47"/>
      <c r="P37" s="47"/>
    </row>
    <row r="38" spans="1:16" ht="24" customHeight="1">
      <c r="M38" s="47"/>
      <c r="N38" s="47"/>
      <c r="O38" s="47"/>
      <c r="P38" s="47"/>
    </row>
    <row r="39" spans="1:16" ht="24" customHeight="1">
      <c r="M39" s="47"/>
      <c r="N39" s="47"/>
      <c r="O39" s="47"/>
      <c r="P39" s="47"/>
    </row>
    <row r="40" spans="1:16" ht="24" customHeight="1">
      <c r="M40" s="47"/>
      <c r="N40" s="47"/>
      <c r="O40" s="47"/>
      <c r="P40" s="47"/>
    </row>
    <row r="41" spans="1:16" ht="24" customHeight="1">
      <c r="A41" s="52"/>
      <c r="C41" s="5"/>
      <c r="D41" s="53"/>
      <c r="E41" s="54"/>
      <c r="G41" s="54"/>
      <c r="K41" s="54" t="s">
        <v>45</v>
      </c>
      <c r="M41" s="47"/>
      <c r="N41" s="47"/>
      <c r="O41" s="47"/>
      <c r="P41" s="47"/>
    </row>
    <row r="42" spans="1:16" ht="24" customHeight="1">
      <c r="A42" s="52" t="s">
        <v>89</v>
      </c>
      <c r="B42" s="55"/>
      <c r="C42" s="1"/>
      <c r="D42" s="56"/>
      <c r="E42" s="1"/>
      <c r="G42" s="1"/>
      <c r="M42" s="47"/>
      <c r="N42" s="47"/>
      <c r="O42" s="47"/>
      <c r="P42" s="47"/>
    </row>
    <row r="43" spans="1:16" ht="24" customHeight="1">
      <c r="A43" s="52" t="s">
        <v>87</v>
      </c>
      <c r="B43" s="56"/>
      <c r="C43" s="56"/>
      <c r="D43" s="56"/>
      <c r="E43" s="56"/>
      <c r="G43" s="56"/>
      <c r="M43" s="47"/>
      <c r="N43" s="47"/>
      <c r="O43" s="47"/>
      <c r="P43" s="47"/>
    </row>
    <row r="44" spans="1:16" ht="24" customHeight="1">
      <c r="A44" s="58" t="s">
        <v>151</v>
      </c>
      <c r="C44" s="56"/>
      <c r="D44" s="56"/>
      <c r="E44" s="56"/>
      <c r="G44" s="56"/>
      <c r="M44" s="47"/>
      <c r="N44" s="47"/>
      <c r="O44" s="47"/>
      <c r="P44" s="47"/>
    </row>
    <row r="45" spans="1:16" ht="24" customHeight="1">
      <c r="D45" s="59"/>
      <c r="E45" s="60"/>
      <c r="G45" s="60"/>
      <c r="K45" s="61" t="s">
        <v>59</v>
      </c>
      <c r="M45" s="47"/>
      <c r="N45" s="47"/>
      <c r="O45" s="47"/>
      <c r="P45" s="47"/>
    </row>
    <row r="46" spans="1:16" ht="24" customHeight="1">
      <c r="D46" s="59"/>
      <c r="E46" s="140" t="s">
        <v>69</v>
      </c>
      <c r="F46" s="140"/>
      <c r="G46" s="140"/>
      <c r="I46" s="141" t="s">
        <v>70</v>
      </c>
      <c r="J46" s="141"/>
      <c r="K46" s="141"/>
      <c r="M46" s="47"/>
      <c r="N46" s="47"/>
      <c r="O46" s="47"/>
      <c r="P46" s="47"/>
    </row>
    <row r="47" spans="1:16" ht="24" customHeight="1">
      <c r="C47" s="62" t="s">
        <v>4</v>
      </c>
      <c r="D47" s="59"/>
      <c r="E47" s="63">
        <v>2026</v>
      </c>
      <c r="F47" s="64"/>
      <c r="G47" s="63">
        <v>2025</v>
      </c>
      <c r="I47" s="63">
        <v>2026</v>
      </c>
      <c r="J47" s="64"/>
      <c r="K47" s="63">
        <v>2025</v>
      </c>
      <c r="M47" s="47"/>
      <c r="N47" s="47"/>
      <c r="O47" s="47"/>
      <c r="P47" s="47"/>
    </row>
    <row r="48" spans="1:16" ht="24" customHeight="1">
      <c r="A48" s="52" t="s">
        <v>39</v>
      </c>
      <c r="C48" s="91"/>
      <c r="D48" s="92"/>
      <c r="E48" s="93"/>
      <c r="G48" s="93"/>
      <c r="M48" s="47"/>
      <c r="N48" s="47"/>
      <c r="O48" s="47"/>
      <c r="P48" s="47"/>
    </row>
    <row r="49" spans="1:16" ht="24" customHeight="1">
      <c r="A49" s="52" t="s">
        <v>19</v>
      </c>
      <c r="C49" s="94"/>
      <c r="D49" s="59"/>
      <c r="E49" s="5"/>
      <c r="G49" s="5"/>
      <c r="M49" s="47"/>
      <c r="N49" s="47"/>
      <c r="O49" s="47"/>
      <c r="P49" s="47"/>
    </row>
    <row r="50" spans="1:16" ht="24" customHeight="1">
      <c r="A50" s="45" t="s">
        <v>171</v>
      </c>
      <c r="C50" s="70" t="s">
        <v>140</v>
      </c>
      <c r="D50" s="95"/>
      <c r="E50" s="47">
        <v>72933</v>
      </c>
      <c r="G50" s="47">
        <v>54891</v>
      </c>
      <c r="I50" s="47">
        <v>44089</v>
      </c>
      <c r="K50" s="47">
        <v>37920</v>
      </c>
      <c r="M50" s="47"/>
      <c r="N50" s="47"/>
      <c r="O50" s="47"/>
      <c r="P50" s="47"/>
    </row>
    <row r="51" spans="1:16" ht="24" customHeight="1">
      <c r="A51" s="45" t="s">
        <v>172</v>
      </c>
      <c r="C51" s="70" t="s">
        <v>156</v>
      </c>
      <c r="D51" s="95"/>
      <c r="E51" s="47">
        <v>23390</v>
      </c>
      <c r="G51" s="47">
        <v>26259</v>
      </c>
      <c r="I51" s="47">
        <v>15982</v>
      </c>
      <c r="K51" s="47">
        <v>9701</v>
      </c>
      <c r="M51" s="47"/>
      <c r="N51" s="47"/>
      <c r="O51" s="47"/>
      <c r="P51" s="47"/>
    </row>
    <row r="52" spans="1:16" ht="24" customHeight="1">
      <c r="A52" s="45" t="s">
        <v>173</v>
      </c>
      <c r="C52" s="70"/>
      <c r="D52" s="95"/>
      <c r="E52" s="47">
        <v>3267</v>
      </c>
      <c r="G52" s="47">
        <v>3426</v>
      </c>
      <c r="I52" s="47">
        <v>9479</v>
      </c>
      <c r="K52" s="47">
        <v>8625</v>
      </c>
      <c r="M52" s="47"/>
      <c r="N52" s="47"/>
      <c r="O52" s="47"/>
      <c r="P52" s="47"/>
    </row>
    <row r="53" spans="1:16" ht="24" customHeight="1">
      <c r="A53" s="52" t="s">
        <v>20</v>
      </c>
      <c r="C53" s="70"/>
      <c r="D53" s="95"/>
      <c r="E53" s="18">
        <f>SUM(E50:E52)</f>
        <v>99590</v>
      </c>
      <c r="G53" s="18">
        <f>SUM(G50:G52)</f>
        <v>84576</v>
      </c>
      <c r="I53" s="18">
        <f>SUM(I50:I52)</f>
        <v>69550</v>
      </c>
      <c r="K53" s="18">
        <f>SUM(K50:K52)</f>
        <v>56246</v>
      </c>
      <c r="M53" s="47"/>
      <c r="N53" s="47"/>
      <c r="O53" s="47"/>
      <c r="P53" s="47"/>
    </row>
    <row r="54" spans="1:16" ht="24" customHeight="1">
      <c r="A54" s="52" t="s">
        <v>21</v>
      </c>
      <c r="C54" s="70"/>
      <c r="D54" s="95"/>
      <c r="E54" s="19"/>
      <c r="G54" s="19"/>
      <c r="I54" s="19"/>
      <c r="K54" s="19"/>
      <c r="M54" s="47"/>
      <c r="N54" s="47"/>
      <c r="O54" s="47"/>
      <c r="P54" s="47"/>
    </row>
    <row r="55" spans="1:16" ht="24" customHeight="1">
      <c r="A55" s="45" t="s">
        <v>98</v>
      </c>
      <c r="C55" s="70"/>
      <c r="D55" s="95"/>
      <c r="E55" s="19">
        <v>15098</v>
      </c>
      <c r="G55" s="19">
        <v>13637</v>
      </c>
      <c r="I55" s="19">
        <v>8622</v>
      </c>
      <c r="K55" s="19">
        <v>9002</v>
      </c>
      <c r="M55" s="47"/>
      <c r="N55" s="47"/>
      <c r="O55" s="47"/>
      <c r="P55" s="47"/>
    </row>
    <row r="56" spans="1:16" ht="24" customHeight="1">
      <c r="A56" s="45" t="s">
        <v>25</v>
      </c>
      <c r="C56" s="70"/>
      <c r="D56" s="95"/>
      <c r="E56" s="19">
        <v>38785</v>
      </c>
      <c r="G56" s="19">
        <v>37070</v>
      </c>
      <c r="I56" s="19">
        <v>26596</v>
      </c>
      <c r="K56" s="19">
        <v>31639</v>
      </c>
      <c r="M56" s="47"/>
      <c r="N56" s="47"/>
      <c r="O56" s="47"/>
      <c r="P56" s="47"/>
    </row>
    <row r="57" spans="1:16" ht="24" customHeight="1">
      <c r="A57" s="45" t="s">
        <v>85</v>
      </c>
      <c r="C57" s="70"/>
      <c r="D57" s="95"/>
      <c r="E57" s="19">
        <v>21756</v>
      </c>
      <c r="G57" s="19">
        <v>10661</v>
      </c>
      <c r="I57" s="19">
        <v>7622</v>
      </c>
      <c r="K57" s="19">
        <v>825</v>
      </c>
      <c r="M57" s="47"/>
      <c r="N57" s="47"/>
      <c r="O57" s="47"/>
      <c r="P57" s="47"/>
    </row>
    <row r="58" spans="1:16" ht="24" customHeight="1">
      <c r="A58" s="52" t="s">
        <v>22</v>
      </c>
      <c r="C58" s="94"/>
      <c r="D58" s="96"/>
      <c r="E58" s="18">
        <f>SUM(E55:E57)</f>
        <v>75639</v>
      </c>
      <c r="G58" s="18">
        <f>SUM(G55:G57)</f>
        <v>61368</v>
      </c>
      <c r="I58" s="18">
        <f>SUM(I55:I57)</f>
        <v>42840</v>
      </c>
      <c r="K58" s="18">
        <f>SUM(K55:K57)</f>
        <v>41466</v>
      </c>
      <c r="M58" s="47"/>
      <c r="N58" s="47"/>
      <c r="O58" s="47"/>
      <c r="P58" s="47"/>
    </row>
    <row r="59" spans="1:16" ht="24" customHeight="1">
      <c r="A59" s="52" t="s">
        <v>174</v>
      </c>
      <c r="B59" s="52"/>
      <c r="C59" s="94"/>
      <c r="D59" s="96"/>
      <c r="E59" s="19">
        <f>E53-E58</f>
        <v>23951</v>
      </c>
      <c r="G59" s="19">
        <f>G53-G58</f>
        <v>23208</v>
      </c>
      <c r="I59" s="19">
        <f>I53-I58</f>
        <v>26710</v>
      </c>
      <c r="K59" s="19">
        <f>K53-K58</f>
        <v>14780</v>
      </c>
      <c r="M59" s="47"/>
      <c r="N59" s="47"/>
      <c r="O59" s="47"/>
      <c r="P59" s="47"/>
    </row>
    <row r="60" spans="1:16" ht="24" customHeight="1">
      <c r="A60" s="45" t="s">
        <v>102</v>
      </c>
      <c r="C60" s="97"/>
      <c r="D60" s="95"/>
      <c r="E60" s="20">
        <v>-19351</v>
      </c>
      <c r="F60" s="47"/>
      <c r="G60" s="20">
        <v>-15901</v>
      </c>
      <c r="H60" s="47"/>
      <c r="I60" s="20">
        <v>-19257</v>
      </c>
      <c r="K60" s="20">
        <v>-15748</v>
      </c>
      <c r="M60" s="47"/>
      <c r="N60" s="47"/>
      <c r="O60" s="47"/>
      <c r="P60" s="47"/>
    </row>
    <row r="61" spans="1:16" ht="24" customHeight="1">
      <c r="A61" s="52" t="s">
        <v>129</v>
      </c>
      <c r="B61" s="52"/>
      <c r="C61" s="94"/>
      <c r="D61" s="96"/>
      <c r="E61" s="21">
        <f>SUM(E59:E60)</f>
        <v>4600</v>
      </c>
      <c r="G61" s="21">
        <f>SUM(G59:G60)</f>
        <v>7307</v>
      </c>
      <c r="I61" s="21">
        <f>SUM(I59:I60)</f>
        <v>7453</v>
      </c>
      <c r="K61" s="21">
        <f>SUM(K59:K60)</f>
        <v>-968</v>
      </c>
      <c r="M61" s="47"/>
      <c r="N61" s="47"/>
      <c r="O61" s="47"/>
      <c r="P61" s="47"/>
    </row>
    <row r="62" spans="1:16" ht="24" customHeight="1">
      <c r="A62" s="45" t="s">
        <v>117</v>
      </c>
      <c r="C62" s="70" t="s">
        <v>101</v>
      </c>
      <c r="D62" s="95"/>
      <c r="E62" s="13">
        <v>-1573</v>
      </c>
      <c r="F62" s="47"/>
      <c r="G62" s="13">
        <v>-1206</v>
      </c>
      <c r="H62" s="47"/>
      <c r="I62" s="13">
        <v>-94</v>
      </c>
      <c r="K62" s="13">
        <v>1858</v>
      </c>
      <c r="M62" s="47"/>
      <c r="N62" s="47"/>
      <c r="O62" s="47"/>
      <c r="P62" s="47"/>
    </row>
    <row r="63" spans="1:16" ht="24" customHeight="1">
      <c r="A63" s="52" t="s">
        <v>137</v>
      </c>
      <c r="C63" s="94"/>
      <c r="D63" s="96"/>
      <c r="E63" s="4">
        <f>SUM(E61:E62)</f>
        <v>3027</v>
      </c>
      <c r="G63" s="18">
        <f>SUM(G61:G62)</f>
        <v>6101</v>
      </c>
      <c r="I63" s="18">
        <f>SUM(I61:I62)</f>
        <v>7359</v>
      </c>
      <c r="K63" s="18">
        <f>SUM(K61:K62)</f>
        <v>890</v>
      </c>
      <c r="M63" s="47"/>
      <c r="N63" s="47"/>
      <c r="O63" s="47"/>
      <c r="P63" s="47"/>
    </row>
    <row r="64" spans="1:16" ht="24" customHeight="1">
      <c r="A64" s="52"/>
      <c r="C64" s="94"/>
      <c r="D64" s="96"/>
      <c r="E64" s="15"/>
      <c r="G64" s="16"/>
      <c r="I64" s="15"/>
      <c r="J64" s="47"/>
      <c r="K64" s="15"/>
      <c r="M64" s="47"/>
      <c r="N64" s="47"/>
      <c r="O64" s="47"/>
      <c r="P64" s="47"/>
    </row>
    <row r="65" spans="1:16" ht="24" customHeight="1">
      <c r="A65" s="52" t="s">
        <v>175</v>
      </c>
      <c r="C65" s="94"/>
      <c r="D65" s="96"/>
      <c r="E65" s="15"/>
      <c r="G65" s="16"/>
      <c r="I65" s="15"/>
      <c r="J65" s="47"/>
      <c r="K65" s="15"/>
      <c r="M65" s="47"/>
      <c r="N65" s="47"/>
      <c r="O65" s="47"/>
      <c r="P65" s="47"/>
    </row>
    <row r="66" spans="1:16" ht="24" customHeight="1">
      <c r="A66" s="57" t="s">
        <v>77</v>
      </c>
      <c r="B66" s="98"/>
      <c r="C66" s="94"/>
      <c r="D66" s="96"/>
      <c r="E66" s="22">
        <v>0</v>
      </c>
      <c r="G66" s="8">
        <v>0</v>
      </c>
      <c r="I66" s="22">
        <v>0</v>
      </c>
      <c r="J66" s="47"/>
      <c r="K66" s="22">
        <v>0</v>
      </c>
      <c r="M66" s="47"/>
      <c r="N66" s="47"/>
      <c r="O66" s="47"/>
      <c r="P66" s="47"/>
    </row>
    <row r="67" spans="1:16" ht="24" customHeight="1" thickBot="1">
      <c r="A67" s="57" t="s">
        <v>46</v>
      </c>
      <c r="B67" s="98"/>
      <c r="C67" s="94"/>
      <c r="D67" s="96"/>
      <c r="E67" s="10">
        <f>SUM(E63:E66)</f>
        <v>3027</v>
      </c>
      <c r="G67" s="23">
        <f>SUM(G63:G66)</f>
        <v>6101</v>
      </c>
      <c r="I67" s="10">
        <f>SUM(I63:I66)</f>
        <v>7359</v>
      </c>
      <c r="J67" s="47"/>
      <c r="K67" s="10">
        <f>SUM(K63:K66)</f>
        <v>890</v>
      </c>
      <c r="M67" s="47"/>
      <c r="N67" s="47"/>
      <c r="O67" s="47"/>
      <c r="P67" s="47"/>
    </row>
    <row r="68" spans="1:16" ht="24" customHeight="1" thickTop="1">
      <c r="A68" s="52"/>
      <c r="C68" s="94"/>
      <c r="D68" s="96"/>
      <c r="E68" s="15"/>
      <c r="G68" s="16"/>
      <c r="I68" s="15"/>
      <c r="J68" s="47"/>
      <c r="K68" s="15"/>
      <c r="M68" s="47"/>
      <c r="N68" s="47"/>
      <c r="O68" s="47"/>
      <c r="P68" s="47"/>
    </row>
    <row r="69" spans="1:16" ht="24" customHeight="1">
      <c r="A69" s="57" t="s">
        <v>177</v>
      </c>
      <c r="C69" s="76">
        <v>21</v>
      </c>
      <c r="D69" s="50"/>
      <c r="G69" s="48"/>
      <c r="M69" s="47"/>
      <c r="N69" s="47"/>
      <c r="O69" s="47"/>
      <c r="P69" s="47"/>
    </row>
    <row r="70" spans="1:16" ht="24" customHeight="1">
      <c r="A70" s="46" t="s">
        <v>178</v>
      </c>
      <c r="B70" s="98"/>
      <c r="C70" s="48"/>
      <c r="D70" s="50"/>
      <c r="E70" s="48"/>
      <c r="F70" s="48"/>
      <c r="G70" s="48"/>
      <c r="H70" s="48"/>
      <c r="I70" s="48"/>
      <c r="J70" s="99"/>
      <c r="K70" s="48"/>
      <c r="M70" s="47"/>
      <c r="N70" s="47"/>
      <c r="O70" s="47"/>
      <c r="P70" s="47"/>
    </row>
    <row r="71" spans="1:16" ht="24" customHeight="1" thickBot="1">
      <c r="A71" s="46" t="s">
        <v>179</v>
      </c>
      <c r="B71" s="98"/>
      <c r="C71" s="48"/>
      <c r="D71" s="50"/>
      <c r="E71" s="100">
        <f>E63/E72</f>
        <v>6.8340215518895723E-3</v>
      </c>
      <c r="F71" s="101"/>
      <c r="G71" s="100">
        <f>G63/G72</f>
        <v>1.3774154439404784E-2</v>
      </c>
      <c r="H71" s="101"/>
      <c r="I71" s="100">
        <f>I63/I72</f>
        <v>1.6614325933384657E-2</v>
      </c>
      <c r="J71" s="102"/>
      <c r="K71" s="100">
        <f>K63/K72</f>
        <v>2.0093423129110403E-3</v>
      </c>
      <c r="M71" s="47"/>
      <c r="N71" s="47"/>
      <c r="O71" s="47"/>
      <c r="P71" s="47"/>
    </row>
    <row r="72" spans="1:16" ht="24" customHeight="1" thickTop="1" thickBot="1">
      <c r="A72" s="46" t="s">
        <v>176</v>
      </c>
      <c r="B72" s="98"/>
      <c r="C72" s="48"/>
      <c r="D72" s="50"/>
      <c r="E72" s="103">
        <f>BS!F83</f>
        <v>442931</v>
      </c>
      <c r="G72" s="103">
        <v>442931</v>
      </c>
      <c r="I72" s="103">
        <f>BS!J83</f>
        <v>442931</v>
      </c>
      <c r="K72" s="103">
        <v>442931</v>
      </c>
      <c r="L72" s="48"/>
      <c r="M72" s="47"/>
      <c r="N72" s="47"/>
      <c r="O72" s="47"/>
      <c r="P72" s="47"/>
    </row>
    <row r="73" spans="1:16" ht="24" customHeight="1" thickTop="1">
      <c r="A73" s="46"/>
      <c r="B73" s="98"/>
      <c r="C73" s="48"/>
      <c r="D73" s="50"/>
      <c r="E73" s="98"/>
      <c r="G73" s="98"/>
      <c r="I73" s="98"/>
      <c r="K73" s="98"/>
      <c r="L73" s="48"/>
    </row>
    <row r="74" spans="1:16" ht="24" customHeight="1">
      <c r="A74" s="45" t="s">
        <v>3</v>
      </c>
      <c r="C74" s="104"/>
      <c r="D74" s="96"/>
      <c r="E74" s="104"/>
      <c r="G74" s="104"/>
      <c r="I74" s="15"/>
    </row>
  </sheetData>
  <mergeCells count="4">
    <mergeCell ref="E46:G46"/>
    <mergeCell ref="I46:K46"/>
    <mergeCell ref="E6:G6"/>
    <mergeCell ref="I6:K6"/>
  </mergeCells>
  <pageMargins left="0.78740157480314965" right="0.31496062992125984" top="0.78740157480314965" bottom="0.39370078740157483" header="0.19685039370078741" footer="0.19685039370078741"/>
  <pageSetup paperSize="9" scale="74" firstPageNumber="2" fitToHeight="0" orientation="portrait" useFirstPageNumber="1" r:id="rId1"/>
  <headerFooter alignWithMargins="0"/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7"/>
  <sheetViews>
    <sheetView showGridLines="0" view="pageBreakPreview" zoomScale="85" zoomScaleNormal="100" zoomScaleSheetLayoutView="85" workbookViewId="0">
      <selection activeCell="C16" sqref="C16"/>
    </sheetView>
  </sheetViews>
  <sheetFormatPr defaultColWidth="9.33203125" defaultRowHeight="23.7" customHeight="1"/>
  <cols>
    <col min="1" max="1" width="61.6640625" style="48" customWidth="1"/>
    <col min="2" max="2" width="1.5546875" style="48" customWidth="1"/>
    <col min="3" max="3" width="19.33203125" style="48" customWidth="1"/>
    <col min="4" max="4" width="1.5546875" style="48" customWidth="1"/>
    <col min="5" max="5" width="19.33203125" style="48" customWidth="1"/>
    <col min="6" max="6" width="1.5546875" style="48" customWidth="1"/>
    <col min="7" max="7" width="19.33203125" style="48" customWidth="1"/>
    <col min="8" max="8" width="1.5546875" style="48" customWidth="1"/>
    <col min="9" max="9" width="19.33203125" style="48" customWidth="1"/>
    <col min="10" max="10" width="1.5546875" style="48" customWidth="1"/>
    <col min="11" max="11" width="19.33203125" style="48" customWidth="1"/>
    <col min="12" max="12" width="9.33203125" style="48"/>
    <col min="13" max="13" width="13.33203125" style="48" customWidth="1"/>
    <col min="14" max="14" width="9.33203125" style="48"/>
    <col min="15" max="15" width="13.33203125" style="48" customWidth="1"/>
    <col min="16" max="16" width="9.33203125" style="48"/>
    <col min="17" max="17" width="12" style="48" customWidth="1"/>
    <col min="18" max="18" width="9.33203125" style="48"/>
    <col min="19" max="19" width="13.33203125" style="48" customWidth="1"/>
    <col min="20" max="20" width="9.33203125" style="48"/>
    <col min="21" max="21" width="14.5546875" style="48" customWidth="1"/>
    <col min="22" max="16384" width="9.33203125" style="48"/>
  </cols>
  <sheetData>
    <row r="1" spans="1:22" ht="23.7" customHeight="1">
      <c r="K1" s="79" t="s">
        <v>45</v>
      </c>
    </row>
    <row r="2" spans="1:22" ht="23.7" customHeight="1">
      <c r="A2" s="80" t="s">
        <v>89</v>
      </c>
      <c r="B2" s="81"/>
      <c r="C2" s="81"/>
      <c r="D2" s="81"/>
      <c r="E2" s="81"/>
      <c r="F2" s="81"/>
      <c r="H2" s="82"/>
      <c r="I2" s="24"/>
      <c r="J2" s="24"/>
      <c r="K2" s="24"/>
    </row>
    <row r="3" spans="1:22" ht="23.7" customHeight="1">
      <c r="A3" s="83" t="s">
        <v>81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22" ht="23.7" customHeight="1">
      <c r="A4" s="58" t="s">
        <v>151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22" ht="23.7" customHeight="1">
      <c r="A5" s="85"/>
      <c r="B5" s="83"/>
      <c r="C5" s="83"/>
      <c r="D5" s="83"/>
      <c r="E5" s="83"/>
      <c r="F5" s="83"/>
      <c r="G5" s="83"/>
      <c r="H5" s="83"/>
      <c r="I5" s="83"/>
      <c r="J5" s="83"/>
      <c r="K5" s="86" t="s">
        <v>44</v>
      </c>
    </row>
    <row r="6" spans="1:22" ht="23.7" customHeight="1">
      <c r="A6" s="85"/>
      <c r="B6" s="83"/>
      <c r="C6" s="143" t="s">
        <v>69</v>
      </c>
      <c r="D6" s="143"/>
      <c r="E6" s="143"/>
      <c r="F6" s="143"/>
      <c r="G6" s="143"/>
      <c r="H6" s="143"/>
      <c r="I6" s="143"/>
      <c r="J6" s="143"/>
      <c r="K6" s="143"/>
    </row>
    <row r="7" spans="1:22" s="50" customFormat="1" ht="23.7" customHeight="1">
      <c r="C7" s="50" t="s">
        <v>180</v>
      </c>
      <c r="G7" s="142" t="s">
        <v>112</v>
      </c>
      <c r="H7" s="142"/>
      <c r="I7" s="142"/>
      <c r="K7" s="87" t="s">
        <v>72</v>
      </c>
    </row>
    <row r="8" spans="1:22" s="50" customFormat="1" ht="23.7" customHeight="1">
      <c r="C8" s="50" t="s">
        <v>76</v>
      </c>
      <c r="G8" s="50" t="s">
        <v>27</v>
      </c>
      <c r="K8" s="87" t="s">
        <v>73</v>
      </c>
    </row>
    <row r="9" spans="1:22" ht="23.7" customHeight="1">
      <c r="C9" s="88" t="s">
        <v>75</v>
      </c>
      <c r="E9" s="88" t="s">
        <v>52</v>
      </c>
      <c r="F9" s="50"/>
      <c r="G9" s="88" t="s">
        <v>68</v>
      </c>
      <c r="I9" s="88" t="s">
        <v>2</v>
      </c>
      <c r="J9" s="50"/>
      <c r="K9" s="89" t="s">
        <v>74</v>
      </c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23.7" customHeight="1">
      <c r="A10" s="80" t="s">
        <v>122</v>
      </c>
      <c r="C10" s="25">
        <v>442931</v>
      </c>
      <c r="D10" s="25"/>
      <c r="E10" s="25">
        <v>519409</v>
      </c>
      <c r="F10" s="25"/>
      <c r="G10" s="25">
        <v>30000</v>
      </c>
      <c r="H10" s="16"/>
      <c r="I10" s="25">
        <v>-451384</v>
      </c>
      <c r="J10" s="25"/>
      <c r="K10" s="25">
        <f>SUM(C10:I10)</f>
        <v>540956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spans="1:22" ht="23.7" customHeight="1">
      <c r="A11" s="48" t="s">
        <v>137</v>
      </c>
      <c r="C11" s="26">
        <v>0</v>
      </c>
      <c r="D11" s="25"/>
      <c r="E11" s="26">
        <v>0</v>
      </c>
      <c r="F11" s="25"/>
      <c r="G11" s="26">
        <v>0</v>
      </c>
      <c r="H11" s="16"/>
      <c r="I11" s="26">
        <v>6101</v>
      </c>
      <c r="J11" s="25"/>
      <c r="K11" s="26">
        <f>SUM(C11:J11)</f>
        <v>6101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2" ht="23.7" customHeight="1">
      <c r="A12" s="48" t="s">
        <v>77</v>
      </c>
      <c r="C12" s="27">
        <v>0</v>
      </c>
      <c r="D12" s="25"/>
      <c r="E12" s="27">
        <v>0</v>
      </c>
      <c r="F12" s="25"/>
      <c r="G12" s="27">
        <v>0</v>
      </c>
      <c r="H12" s="16"/>
      <c r="I12" s="27">
        <v>0</v>
      </c>
      <c r="J12" s="25"/>
      <c r="K12" s="27">
        <f>SUM(C12:J12)</f>
        <v>0</v>
      </c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 ht="23.7" customHeight="1">
      <c r="A13" s="48" t="s">
        <v>46</v>
      </c>
      <c r="C13" s="25">
        <f>SUM(C11:C12)</f>
        <v>0</v>
      </c>
      <c r="D13" s="25"/>
      <c r="E13" s="25">
        <f>SUM(E11:E12)</f>
        <v>0</v>
      </c>
      <c r="F13" s="25"/>
      <c r="G13" s="25">
        <f>SUM(G11:G12)</f>
        <v>0</v>
      </c>
      <c r="H13" s="16"/>
      <c r="I13" s="25">
        <f>SUM(I11:I12)</f>
        <v>6101</v>
      </c>
      <c r="J13" s="25"/>
      <c r="K13" s="25">
        <f>SUM(C13:J13)</f>
        <v>6101</v>
      </c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1:22" ht="23.7" customHeight="1">
      <c r="A14" s="48" t="s">
        <v>157</v>
      </c>
      <c r="C14" s="25">
        <v>0</v>
      </c>
      <c r="D14" s="25"/>
      <c r="E14" s="25">
        <v>0</v>
      </c>
      <c r="F14" s="25"/>
      <c r="G14" s="25">
        <v>-30000</v>
      </c>
      <c r="H14" s="16"/>
      <c r="I14" s="25">
        <v>30000</v>
      </c>
      <c r="J14" s="25"/>
      <c r="K14" s="25">
        <f>SUM(C14:J14)</f>
        <v>0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2" ht="23.7" customHeight="1">
      <c r="A15" s="48" t="s">
        <v>158</v>
      </c>
      <c r="C15" s="25">
        <v>0</v>
      </c>
      <c r="D15" s="25"/>
      <c r="E15" s="25">
        <v>-443000</v>
      </c>
      <c r="F15" s="25"/>
      <c r="G15" s="25">
        <v>0</v>
      </c>
      <c r="H15" s="16"/>
      <c r="I15" s="25">
        <v>443000</v>
      </c>
      <c r="J15" s="25"/>
      <c r="K15" s="25">
        <f t="shared" ref="K15" si="0">SUM(C15:J15)</f>
        <v>0</v>
      </c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 ht="23.7" customHeight="1" thickBot="1">
      <c r="A16" s="80" t="s">
        <v>139</v>
      </c>
      <c r="C16" s="28">
        <f>SUM(C10,C13:C15)</f>
        <v>442931</v>
      </c>
      <c r="D16" s="29"/>
      <c r="E16" s="28">
        <f>SUM(E10,E13:E15)</f>
        <v>76409</v>
      </c>
      <c r="F16" s="29"/>
      <c r="G16" s="28">
        <f>SUM(G10,G13:G15)</f>
        <v>0</v>
      </c>
      <c r="H16" s="3"/>
      <c r="I16" s="28">
        <f>SUM(I10,I13:I15)</f>
        <v>27717</v>
      </c>
      <c r="J16" s="29"/>
      <c r="K16" s="28">
        <f>SUM(K10,K13:K15)</f>
        <v>547057</v>
      </c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11" ht="23.7" customHeight="1" thickTop="1">
      <c r="A17" s="80"/>
      <c r="C17" s="25"/>
      <c r="D17" s="25"/>
      <c r="E17" s="25"/>
      <c r="F17" s="25"/>
      <c r="G17" s="25"/>
      <c r="H17" s="16"/>
      <c r="I17" s="25"/>
      <c r="J17" s="25"/>
      <c r="K17" s="25"/>
    </row>
    <row r="18" spans="1:11" ht="23.7" customHeight="1">
      <c r="A18" s="80" t="s">
        <v>152</v>
      </c>
      <c r="C18" s="25">
        <f>C16</f>
        <v>442931</v>
      </c>
      <c r="D18" s="25"/>
      <c r="E18" s="25">
        <f>E16</f>
        <v>76409</v>
      </c>
      <c r="F18" s="25"/>
      <c r="G18" s="25">
        <v>0</v>
      </c>
      <c r="H18" s="16"/>
      <c r="I18" s="25">
        <v>34596</v>
      </c>
      <c r="J18" s="25"/>
      <c r="K18" s="25">
        <f>SUM(C18:I18)</f>
        <v>553936</v>
      </c>
    </row>
    <row r="19" spans="1:11" ht="23.7" customHeight="1">
      <c r="A19" s="48" t="s">
        <v>137</v>
      </c>
      <c r="C19" s="26">
        <v>0</v>
      </c>
      <c r="D19" s="25"/>
      <c r="E19" s="26">
        <v>0</v>
      </c>
      <c r="F19" s="25"/>
      <c r="G19" s="26">
        <v>0</v>
      </c>
      <c r="H19" s="16"/>
      <c r="I19" s="26">
        <f>PL!E63</f>
        <v>3027</v>
      </c>
      <c r="J19" s="25"/>
      <c r="K19" s="26">
        <f>SUM(C19:J19)</f>
        <v>3027</v>
      </c>
    </row>
    <row r="20" spans="1:11" ht="23.7" customHeight="1">
      <c r="A20" s="48" t="s">
        <v>77</v>
      </c>
      <c r="C20" s="27">
        <v>0</v>
      </c>
      <c r="D20" s="25"/>
      <c r="E20" s="27">
        <v>0</v>
      </c>
      <c r="F20" s="25"/>
      <c r="G20" s="27">
        <v>0</v>
      </c>
      <c r="H20" s="16"/>
      <c r="I20" s="27">
        <v>0</v>
      </c>
      <c r="J20" s="25"/>
      <c r="K20" s="27">
        <f>SUM(C20:J20)</f>
        <v>0</v>
      </c>
    </row>
    <row r="21" spans="1:11" ht="23.7" customHeight="1">
      <c r="A21" s="48" t="s">
        <v>46</v>
      </c>
      <c r="C21" s="25">
        <f>SUM(C19:C20)</f>
        <v>0</v>
      </c>
      <c r="D21" s="25"/>
      <c r="E21" s="25">
        <f>SUM(E19:E20)</f>
        <v>0</v>
      </c>
      <c r="F21" s="25"/>
      <c r="G21" s="25">
        <f>SUM(G19:G20)</f>
        <v>0</v>
      </c>
      <c r="H21" s="16"/>
      <c r="I21" s="25">
        <f>SUM(I19:I20)</f>
        <v>3027</v>
      </c>
      <c r="J21" s="25"/>
      <c r="K21" s="25">
        <f>SUM(C21:J21)</f>
        <v>3027</v>
      </c>
    </row>
    <row r="22" spans="1:11" ht="23.7" customHeight="1" thickBot="1">
      <c r="A22" s="80" t="s">
        <v>153</v>
      </c>
      <c r="C22" s="28">
        <f>SUM(C18,C21:C21)</f>
        <v>442931</v>
      </c>
      <c r="D22" s="29"/>
      <c r="E22" s="28">
        <f>SUM(E18,E21:E21)</f>
        <v>76409</v>
      </c>
      <c r="F22" s="29"/>
      <c r="G22" s="28">
        <f>SUM(G18,G21:G21)</f>
        <v>0</v>
      </c>
      <c r="H22" s="3"/>
      <c r="I22" s="28">
        <f>SUM(I18,I21:I21)</f>
        <v>37623</v>
      </c>
      <c r="J22" s="29"/>
      <c r="K22" s="28">
        <f>SUM(K18,K21:K21)</f>
        <v>556963</v>
      </c>
    </row>
    <row r="23" spans="1:11" ht="23.7" customHeight="1" thickTop="1">
      <c r="C23" s="49">
        <f>SUM(C22-BS!F83)</f>
        <v>0</v>
      </c>
      <c r="D23" s="49"/>
      <c r="E23" s="49">
        <f>SUM(E22-BS!F84)</f>
        <v>0</v>
      </c>
      <c r="F23" s="49"/>
      <c r="G23" s="49"/>
      <c r="H23" s="49"/>
      <c r="I23" s="49">
        <f>SUM(I22-BS!F86)</f>
        <v>0</v>
      </c>
      <c r="J23" s="49"/>
      <c r="K23" s="49">
        <f>SUM(K22-BS!F89)</f>
        <v>0</v>
      </c>
    </row>
    <row r="24" spans="1:11" ht="23.7" customHeight="1">
      <c r="A24" s="48" t="s">
        <v>3</v>
      </c>
      <c r="K24" s="49"/>
    </row>
    <row r="25" spans="1:11" ht="23.7" customHeight="1">
      <c r="K25" s="49"/>
    </row>
    <row r="26" spans="1:11" ht="23.7" customHeight="1">
      <c r="K26" s="49"/>
    </row>
    <row r="27" spans="1:11" ht="23.7" customHeight="1">
      <c r="K27" s="49"/>
    </row>
  </sheetData>
  <mergeCells count="2">
    <mergeCell ref="G7:I7"/>
    <mergeCell ref="C6:K6"/>
  </mergeCells>
  <phoneticPr fontId="0" type="noConversion"/>
  <printOptions horizontalCentered="1"/>
  <pageMargins left="0.59055118110236227" right="0.78740157480314965" top="0.98425196850393704" bottom="0.39370078740157483" header="0.19685039370078741" footer="0.19685039370078741"/>
  <pageSetup paperSize="9" scale="80" firstPageNumber="2" fitToHeight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4"/>
  <sheetViews>
    <sheetView showGridLines="0" view="pageBreakPreview" zoomScaleNormal="85" zoomScaleSheetLayoutView="100" workbookViewId="0">
      <selection activeCell="C17" sqref="C17"/>
    </sheetView>
  </sheetViews>
  <sheetFormatPr defaultColWidth="9.33203125" defaultRowHeight="23.1" customHeight="1"/>
  <cols>
    <col min="1" max="1" width="62.44140625" style="48" customWidth="1"/>
    <col min="2" max="2" width="1.5546875" style="48" customWidth="1"/>
    <col min="3" max="3" width="19.33203125" style="48" customWidth="1"/>
    <col min="4" max="4" width="1.5546875" style="48" customWidth="1"/>
    <col min="5" max="5" width="19.33203125" style="48" customWidth="1"/>
    <col min="6" max="6" width="1.5546875" style="48" customWidth="1"/>
    <col min="7" max="7" width="19.33203125" style="48" customWidth="1"/>
    <col min="8" max="8" width="1.5546875" style="48" customWidth="1"/>
    <col min="9" max="9" width="19.33203125" style="48" customWidth="1"/>
    <col min="10" max="10" width="1.5546875" style="48" customWidth="1"/>
    <col min="11" max="11" width="19.33203125" style="48" customWidth="1"/>
    <col min="12" max="12" width="9.33203125" style="48"/>
    <col min="13" max="13" width="12.33203125" style="48" customWidth="1"/>
    <col min="14" max="14" width="9.33203125" style="48"/>
    <col min="15" max="15" width="12.6640625" style="48" customWidth="1"/>
    <col min="16" max="16" width="9.33203125" style="48"/>
    <col min="17" max="17" width="11.5546875" style="48" customWidth="1"/>
    <col min="18" max="18" width="9.33203125" style="48"/>
    <col min="19" max="19" width="12.33203125" style="48" customWidth="1"/>
    <col min="20" max="20" width="9.33203125" style="48"/>
    <col min="21" max="21" width="13.33203125" style="48" customWidth="1"/>
    <col min="22" max="16384" width="9.33203125" style="48"/>
  </cols>
  <sheetData>
    <row r="1" spans="1:22" ht="23.1" customHeight="1">
      <c r="K1" s="79" t="s">
        <v>45</v>
      </c>
    </row>
    <row r="2" spans="1:22" ht="23.1" customHeight="1">
      <c r="A2" s="80" t="s">
        <v>89</v>
      </c>
      <c r="B2" s="81"/>
      <c r="C2" s="81"/>
      <c r="D2" s="81"/>
      <c r="E2" s="81"/>
      <c r="F2" s="81"/>
      <c r="H2" s="82"/>
      <c r="I2" s="24"/>
      <c r="J2" s="24"/>
      <c r="K2" s="24"/>
    </row>
    <row r="3" spans="1:22" ht="23.1" customHeight="1">
      <c r="A3" s="83" t="s">
        <v>82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22" ht="23.1" customHeight="1">
      <c r="A4" s="58" t="s">
        <v>138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22" ht="23.1" customHeight="1">
      <c r="A5" s="85"/>
      <c r="B5" s="83"/>
      <c r="C5" s="83"/>
      <c r="D5" s="83"/>
      <c r="E5" s="83"/>
      <c r="F5" s="83"/>
      <c r="G5" s="83"/>
      <c r="H5" s="83"/>
      <c r="I5" s="83"/>
      <c r="J5" s="83"/>
      <c r="K5" s="86" t="s">
        <v>44</v>
      </c>
    </row>
    <row r="6" spans="1:22" ht="23.1" customHeight="1">
      <c r="A6" s="85"/>
      <c r="B6" s="83"/>
      <c r="C6" s="143" t="s">
        <v>70</v>
      </c>
      <c r="D6" s="143"/>
      <c r="E6" s="143"/>
      <c r="F6" s="143"/>
      <c r="G6" s="143"/>
      <c r="H6" s="143"/>
      <c r="I6" s="143"/>
      <c r="J6" s="143"/>
      <c r="K6" s="143"/>
    </row>
    <row r="7" spans="1:22" s="50" customFormat="1" ht="23.1" customHeight="1">
      <c r="C7" s="50" t="s">
        <v>180</v>
      </c>
      <c r="G7" s="142" t="s">
        <v>112</v>
      </c>
      <c r="H7" s="142"/>
      <c r="I7" s="142"/>
      <c r="K7" s="87" t="s">
        <v>72</v>
      </c>
    </row>
    <row r="8" spans="1:22" s="50" customFormat="1" ht="23.1" customHeight="1">
      <c r="C8" s="50" t="s">
        <v>76</v>
      </c>
      <c r="G8" s="50" t="s">
        <v>27</v>
      </c>
      <c r="K8" s="87" t="s">
        <v>73</v>
      </c>
    </row>
    <row r="9" spans="1:22" ht="23.1" customHeight="1">
      <c r="C9" s="88" t="s">
        <v>75</v>
      </c>
      <c r="E9" s="88" t="s">
        <v>52</v>
      </c>
      <c r="F9" s="50"/>
      <c r="G9" s="88" t="s">
        <v>68</v>
      </c>
      <c r="I9" s="88" t="s">
        <v>2</v>
      </c>
      <c r="J9" s="50"/>
      <c r="K9" s="89" t="s">
        <v>74</v>
      </c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23.1" customHeight="1">
      <c r="A10" s="80" t="s">
        <v>122</v>
      </c>
      <c r="C10" s="25">
        <v>442931</v>
      </c>
      <c r="D10" s="25"/>
      <c r="E10" s="25">
        <v>519409</v>
      </c>
      <c r="F10" s="25"/>
      <c r="G10" s="25">
        <v>30000</v>
      </c>
      <c r="H10" s="16"/>
      <c r="I10" s="25">
        <v>-478304</v>
      </c>
      <c r="J10" s="25"/>
      <c r="K10" s="25">
        <f>SUM(C10:I10)</f>
        <v>514036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spans="1:22" ht="23.1" customHeight="1">
      <c r="A11" s="48" t="s">
        <v>137</v>
      </c>
      <c r="C11" s="30">
        <v>0</v>
      </c>
      <c r="D11" s="49"/>
      <c r="E11" s="30">
        <v>0</v>
      </c>
      <c r="F11" s="31"/>
      <c r="G11" s="30">
        <v>0</v>
      </c>
      <c r="H11" s="16"/>
      <c r="I11" s="26">
        <v>890</v>
      </c>
      <c r="J11" s="25"/>
      <c r="K11" s="26">
        <f>SUM(C11:I11)</f>
        <v>890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2" ht="23.1" customHeight="1">
      <c r="A12" s="48" t="s">
        <v>77</v>
      </c>
      <c r="C12" s="33">
        <v>0</v>
      </c>
      <c r="D12" s="49"/>
      <c r="E12" s="33">
        <v>0</v>
      </c>
      <c r="F12" s="31"/>
      <c r="G12" s="33">
        <v>0</v>
      </c>
      <c r="H12" s="32"/>
      <c r="I12" s="33">
        <v>0</v>
      </c>
      <c r="J12" s="31"/>
      <c r="K12" s="33">
        <v>0</v>
      </c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 ht="23.1" customHeight="1">
      <c r="A13" s="48" t="s">
        <v>46</v>
      </c>
      <c r="C13" s="31">
        <f>SUM(C11:C12)</f>
        <v>0</v>
      </c>
      <c r="D13" s="49"/>
      <c r="E13" s="31">
        <f>SUM(E11:E12)</f>
        <v>0</v>
      </c>
      <c r="F13" s="31"/>
      <c r="G13" s="31">
        <f>SUM(G11:G12)</f>
        <v>0</v>
      </c>
      <c r="H13" s="32"/>
      <c r="I13" s="31">
        <f>SUM(I11:I12)</f>
        <v>890</v>
      </c>
      <c r="J13" s="31"/>
      <c r="K13" s="31">
        <f>SUM(K11:K12)</f>
        <v>890</v>
      </c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1:22" ht="23.1" customHeight="1">
      <c r="A14" s="48" t="s">
        <v>157</v>
      </c>
      <c r="C14" s="31">
        <v>0</v>
      </c>
      <c r="D14" s="31"/>
      <c r="E14" s="31">
        <v>0</v>
      </c>
      <c r="F14" s="31"/>
      <c r="G14" s="31">
        <v>-30000</v>
      </c>
      <c r="H14" s="31"/>
      <c r="I14" s="31">
        <v>30000</v>
      </c>
      <c r="K14" s="31">
        <f>SUM(C14:I14)</f>
        <v>0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2" ht="23.1" customHeight="1">
      <c r="A15" s="48" t="s">
        <v>158</v>
      </c>
      <c r="C15" s="31">
        <v>0</v>
      </c>
      <c r="D15" s="31"/>
      <c r="E15" s="31">
        <v>-443000</v>
      </c>
      <c r="F15" s="31"/>
      <c r="G15" s="31">
        <v>0</v>
      </c>
      <c r="H15" s="31"/>
      <c r="I15" s="31">
        <v>443000</v>
      </c>
      <c r="J15" s="31"/>
      <c r="K15" s="31">
        <f>SUM(C15:I15)</f>
        <v>0</v>
      </c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 ht="23.1" customHeight="1" thickBot="1">
      <c r="A16" s="80" t="s">
        <v>139</v>
      </c>
      <c r="C16" s="28">
        <f>SUM(C10,C13:C15)</f>
        <v>442931</v>
      </c>
      <c r="D16" s="25"/>
      <c r="E16" s="28">
        <f>SUM(E10,E13:E15)</f>
        <v>76409</v>
      </c>
      <c r="F16" s="25"/>
      <c r="G16" s="28">
        <f>SUM(G10,G13:G15)</f>
        <v>0</v>
      </c>
      <c r="H16" s="16"/>
      <c r="I16" s="28">
        <f>SUM(I10,I13:I15)</f>
        <v>-4414</v>
      </c>
      <c r="J16" s="25"/>
      <c r="K16" s="28">
        <f>SUM(K10,K13:K15)</f>
        <v>514926</v>
      </c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11" ht="23.1" customHeight="1" thickTop="1">
      <c r="A17" s="80"/>
      <c r="B17" s="80"/>
      <c r="C17" s="31"/>
      <c r="D17" s="90"/>
      <c r="E17" s="31"/>
      <c r="F17" s="31"/>
      <c r="G17" s="31"/>
      <c r="H17" s="32"/>
      <c r="I17" s="31"/>
      <c r="J17" s="31"/>
      <c r="K17" s="31"/>
    </row>
    <row r="18" spans="1:11" ht="23.1" customHeight="1">
      <c r="A18" s="80" t="s">
        <v>152</v>
      </c>
      <c r="C18" s="25">
        <f>C16</f>
        <v>442931</v>
      </c>
      <c r="D18" s="25"/>
      <c r="E18" s="25">
        <f>E16</f>
        <v>76409</v>
      </c>
      <c r="F18" s="25"/>
      <c r="G18" s="25">
        <v>0</v>
      </c>
      <c r="H18" s="16"/>
      <c r="I18" s="25">
        <v>-7748</v>
      </c>
      <c r="J18" s="25"/>
      <c r="K18" s="25">
        <f>SUM(C18:I18)</f>
        <v>511592</v>
      </c>
    </row>
    <row r="19" spans="1:11" ht="23.1" customHeight="1">
      <c r="A19" s="48" t="s">
        <v>137</v>
      </c>
      <c r="C19" s="30">
        <v>0</v>
      </c>
      <c r="D19" s="49"/>
      <c r="E19" s="30">
        <v>0</v>
      </c>
      <c r="F19" s="31"/>
      <c r="G19" s="30">
        <v>0</v>
      </c>
      <c r="H19" s="16"/>
      <c r="I19" s="26">
        <f>PL!I63</f>
        <v>7359</v>
      </c>
      <c r="J19" s="25"/>
      <c r="K19" s="26">
        <f>SUM(C19:I19)</f>
        <v>7359</v>
      </c>
    </row>
    <row r="20" spans="1:11" ht="23.1" customHeight="1">
      <c r="A20" s="48" t="s">
        <v>77</v>
      </c>
      <c r="C20" s="33">
        <v>0</v>
      </c>
      <c r="D20" s="49"/>
      <c r="E20" s="33">
        <v>0</v>
      </c>
      <c r="F20" s="31"/>
      <c r="G20" s="33">
        <v>0</v>
      </c>
      <c r="H20" s="32"/>
      <c r="I20" s="33">
        <v>0</v>
      </c>
      <c r="J20" s="31"/>
      <c r="K20" s="33">
        <v>0</v>
      </c>
    </row>
    <row r="21" spans="1:11" ht="23.1" customHeight="1">
      <c r="A21" s="48" t="s">
        <v>46</v>
      </c>
      <c r="C21" s="31">
        <f>SUM(C19:C20)</f>
        <v>0</v>
      </c>
      <c r="D21" s="49"/>
      <c r="E21" s="31">
        <f>SUM(E19:E20)</f>
        <v>0</v>
      </c>
      <c r="F21" s="31"/>
      <c r="G21" s="31">
        <f>SUM(G19:G20)</f>
        <v>0</v>
      </c>
      <c r="H21" s="32"/>
      <c r="I21" s="31">
        <f>SUM(I19:I20)</f>
        <v>7359</v>
      </c>
      <c r="J21" s="31"/>
      <c r="K21" s="31">
        <f>SUM(K19:K20)</f>
        <v>7359</v>
      </c>
    </row>
    <row r="22" spans="1:11" ht="23.1" customHeight="1" thickBot="1">
      <c r="A22" s="80" t="s">
        <v>153</v>
      </c>
      <c r="C22" s="28">
        <f>SUM(C18,C21:C21)</f>
        <v>442931</v>
      </c>
      <c r="D22" s="25"/>
      <c r="E22" s="28">
        <f>SUM(E18,E21:E21)</f>
        <v>76409</v>
      </c>
      <c r="F22" s="25"/>
      <c r="G22" s="28">
        <f>SUM(G18,G21:G21)</f>
        <v>0</v>
      </c>
      <c r="H22" s="16"/>
      <c r="I22" s="28">
        <f>SUM(I18,I21:I21)</f>
        <v>-389</v>
      </c>
      <c r="J22" s="25"/>
      <c r="K22" s="28">
        <f>SUM(K18,K21:K21)</f>
        <v>518951</v>
      </c>
    </row>
    <row r="23" spans="1:11" ht="23.1" customHeight="1" thickTop="1">
      <c r="C23" s="25">
        <f>SUM(C22-BS!J83)</f>
        <v>0</v>
      </c>
      <c r="D23" s="25"/>
      <c r="E23" s="25">
        <f>SUM(E22-BS!J84)</f>
        <v>0</v>
      </c>
      <c r="F23" s="25"/>
      <c r="G23" s="25"/>
      <c r="H23" s="25"/>
      <c r="I23" s="25">
        <f>SUM(I22-BS!J86)</f>
        <v>0</v>
      </c>
      <c r="J23" s="25"/>
      <c r="K23" s="25">
        <f>SUM(K22-BS!J89)</f>
        <v>0</v>
      </c>
    </row>
    <row r="24" spans="1:11" ht="23.1" customHeight="1">
      <c r="A24" s="48" t="s">
        <v>3</v>
      </c>
    </row>
  </sheetData>
  <mergeCells count="2">
    <mergeCell ref="C6:K6"/>
    <mergeCell ref="G7:I7"/>
  </mergeCells>
  <pageMargins left="0.59055118110236227" right="0.78740157480314965" top="0.98425196850393704" bottom="0.39370078740157483" header="0.19685039370078741" footer="0.19685039370078741"/>
  <pageSetup paperSize="9" scale="80" firstPageNumber="2" fitToHeight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2"/>
  <sheetViews>
    <sheetView showGridLines="0" view="pageBreakPreview" zoomScale="85" zoomScaleNormal="70" zoomScaleSheetLayoutView="85" workbookViewId="0">
      <selection activeCell="S6" sqref="S6"/>
    </sheetView>
  </sheetViews>
  <sheetFormatPr defaultColWidth="9.33203125" defaultRowHeight="23.25" customHeight="1"/>
  <cols>
    <col min="1" max="1" width="36.6640625" style="45" customWidth="1"/>
    <col min="2" max="2" width="12.5546875" style="45" customWidth="1"/>
    <col min="3" max="3" width="7.33203125" style="45" customWidth="1"/>
    <col min="4" max="4" width="0.6640625" style="45" customWidth="1"/>
    <col min="5" max="5" width="14.88671875" style="45" customWidth="1"/>
    <col min="6" max="6" width="0.6640625" style="45" customWidth="1"/>
    <col min="7" max="7" width="14.88671875" style="45" customWidth="1"/>
    <col min="8" max="8" width="0.6640625" style="45" customWidth="1"/>
    <col min="9" max="9" width="14.88671875" style="45" customWidth="1"/>
    <col min="10" max="10" width="0.6640625" style="45" customWidth="1"/>
    <col min="11" max="11" width="14.88671875" style="45" customWidth="1"/>
    <col min="12" max="12" width="9.33203125" style="45"/>
    <col min="13" max="13" width="16.33203125" style="45" customWidth="1"/>
    <col min="14" max="14" width="9.33203125" style="45"/>
    <col min="15" max="15" width="13" style="45" customWidth="1"/>
    <col min="16" max="16384" width="9.33203125" style="45"/>
  </cols>
  <sheetData>
    <row r="1" spans="1:16" ht="22.2" customHeight="1">
      <c r="A1" s="52"/>
      <c r="C1" s="5"/>
      <c r="D1" s="53"/>
      <c r="E1" s="54"/>
      <c r="G1" s="54"/>
      <c r="K1" s="54" t="s">
        <v>45</v>
      </c>
    </row>
    <row r="2" spans="1:16" ht="22.2" customHeight="1">
      <c r="A2" s="52" t="s">
        <v>89</v>
      </c>
      <c r="B2" s="55"/>
      <c r="C2" s="1"/>
      <c r="D2" s="56"/>
      <c r="E2" s="1"/>
      <c r="G2" s="1"/>
    </row>
    <row r="3" spans="1:16" ht="22.2" customHeight="1">
      <c r="A3" s="57" t="s">
        <v>181</v>
      </c>
      <c r="B3" s="46"/>
      <c r="C3" s="34"/>
      <c r="D3" s="35"/>
      <c r="E3" s="34"/>
      <c r="G3" s="34"/>
    </row>
    <row r="4" spans="1:16" ht="22.2" customHeight="1">
      <c r="A4" s="58" t="s">
        <v>151</v>
      </c>
      <c r="C4" s="56"/>
      <c r="D4" s="56"/>
      <c r="E4" s="56"/>
      <c r="G4" s="56"/>
    </row>
    <row r="5" spans="1:16" ht="22.2" customHeight="1">
      <c r="D5" s="59"/>
      <c r="E5" s="60"/>
      <c r="G5" s="60"/>
      <c r="K5" s="61" t="s">
        <v>44</v>
      </c>
    </row>
    <row r="6" spans="1:16" ht="22.2" customHeight="1">
      <c r="D6" s="59"/>
      <c r="E6" s="140" t="s">
        <v>69</v>
      </c>
      <c r="F6" s="140"/>
      <c r="G6" s="140"/>
      <c r="I6" s="141" t="s">
        <v>70</v>
      </c>
      <c r="J6" s="141"/>
      <c r="K6" s="141"/>
    </row>
    <row r="7" spans="1:16" ht="22.2" customHeight="1">
      <c r="C7" s="65"/>
      <c r="D7" s="59"/>
      <c r="E7" s="63">
        <v>2026</v>
      </c>
      <c r="F7" s="64"/>
      <c r="G7" s="63">
        <v>2025</v>
      </c>
      <c r="I7" s="63">
        <v>2026</v>
      </c>
      <c r="J7" s="64"/>
      <c r="K7" s="63">
        <v>2025</v>
      </c>
      <c r="L7" s="47"/>
      <c r="M7" s="47"/>
      <c r="N7" s="47"/>
      <c r="O7" s="47"/>
      <c r="P7" s="47"/>
    </row>
    <row r="8" spans="1:16" ht="22.2" customHeight="1">
      <c r="A8" s="52" t="s">
        <v>66</v>
      </c>
      <c r="C8" s="65"/>
      <c r="D8" s="59"/>
      <c r="E8" s="66"/>
      <c r="G8" s="66"/>
      <c r="L8" s="47"/>
      <c r="M8" s="47"/>
      <c r="N8" s="47"/>
      <c r="O8" s="47"/>
      <c r="P8" s="47"/>
    </row>
    <row r="9" spans="1:16" ht="22.2" customHeight="1">
      <c r="A9" s="46" t="s">
        <v>129</v>
      </c>
      <c r="B9" s="67"/>
      <c r="C9" s="46"/>
      <c r="D9" s="46"/>
      <c r="E9" s="36">
        <f>PL!E61</f>
        <v>4600</v>
      </c>
      <c r="G9" s="36">
        <f>PL!G61</f>
        <v>7307</v>
      </c>
      <c r="I9" s="36">
        <f>PL!I61</f>
        <v>7453</v>
      </c>
      <c r="J9" s="36"/>
      <c r="K9" s="36">
        <f>PL!K61</f>
        <v>-968</v>
      </c>
      <c r="L9" s="47"/>
      <c r="M9" s="47"/>
      <c r="N9" s="47"/>
      <c r="O9" s="47"/>
      <c r="P9" s="47"/>
    </row>
    <row r="10" spans="1:16" ht="22.2" customHeight="1">
      <c r="A10" s="46" t="s">
        <v>71</v>
      </c>
      <c r="B10" s="67"/>
      <c r="C10" s="46"/>
      <c r="D10" s="46"/>
      <c r="E10" s="37"/>
      <c r="G10" s="37"/>
      <c r="I10" s="37"/>
      <c r="J10" s="36"/>
      <c r="K10" s="37"/>
      <c r="L10" s="47"/>
      <c r="M10" s="47"/>
      <c r="N10" s="47"/>
      <c r="O10" s="47"/>
      <c r="P10" s="47"/>
    </row>
    <row r="11" spans="1:16" ht="22.2" customHeight="1">
      <c r="A11" s="46" t="s">
        <v>182</v>
      </c>
      <c r="B11" s="67"/>
      <c r="C11" s="46"/>
      <c r="D11" s="46"/>
      <c r="J11" s="36"/>
      <c r="L11" s="47"/>
      <c r="M11" s="47"/>
      <c r="N11" s="47"/>
      <c r="O11" s="47"/>
      <c r="P11" s="47"/>
    </row>
    <row r="12" spans="1:16" ht="22.2" customHeight="1">
      <c r="A12" s="46" t="s">
        <v>55</v>
      </c>
      <c r="B12" s="46"/>
      <c r="C12" s="48"/>
      <c r="D12" s="48"/>
      <c r="E12" s="38">
        <v>5246</v>
      </c>
      <c r="F12" s="48"/>
      <c r="G12" s="38">
        <v>4838</v>
      </c>
      <c r="H12" s="48"/>
      <c r="I12" s="38">
        <v>3417</v>
      </c>
      <c r="J12" s="48"/>
      <c r="K12" s="38">
        <v>3225</v>
      </c>
      <c r="L12" s="47"/>
      <c r="M12" s="47"/>
      <c r="N12" s="47"/>
      <c r="O12" s="47"/>
      <c r="P12" s="47"/>
    </row>
    <row r="13" spans="1:16" ht="22.2" customHeight="1">
      <c r="A13" s="67" t="s">
        <v>114</v>
      </c>
      <c r="B13" s="67"/>
      <c r="C13" s="68"/>
      <c r="D13" s="48"/>
      <c r="E13" s="38">
        <v>21905</v>
      </c>
      <c r="F13" s="48"/>
      <c r="G13" s="38">
        <v>10911</v>
      </c>
      <c r="H13" s="48"/>
      <c r="I13" s="38">
        <v>7771</v>
      </c>
      <c r="J13" s="48"/>
      <c r="K13" s="38">
        <v>1075</v>
      </c>
      <c r="L13" s="47"/>
      <c r="M13" s="47"/>
      <c r="N13" s="47"/>
      <c r="O13" s="47"/>
      <c r="P13" s="47"/>
    </row>
    <row r="14" spans="1:16" ht="22.2" customHeight="1">
      <c r="A14" s="46" t="s">
        <v>93</v>
      </c>
      <c r="B14" s="67"/>
      <c r="C14" s="48"/>
      <c r="D14" s="48"/>
      <c r="E14" s="38">
        <v>-73119</v>
      </c>
      <c r="F14" s="48"/>
      <c r="G14" s="38">
        <v>-55215</v>
      </c>
      <c r="H14" s="48"/>
      <c r="I14" s="38">
        <v>-44258</v>
      </c>
      <c r="J14" s="48"/>
      <c r="K14" s="38">
        <v>-38228</v>
      </c>
      <c r="L14" s="47"/>
      <c r="M14" s="47"/>
      <c r="N14" s="47"/>
      <c r="O14" s="47"/>
      <c r="P14" s="47"/>
    </row>
    <row r="15" spans="1:16" ht="22.2" customHeight="1">
      <c r="A15" s="46" t="s">
        <v>133</v>
      </c>
      <c r="B15" s="67"/>
      <c r="C15" s="48"/>
      <c r="D15" s="48"/>
      <c r="E15" s="38">
        <v>204</v>
      </c>
      <c r="F15" s="48"/>
      <c r="G15" s="38">
        <v>432</v>
      </c>
      <c r="H15" s="48"/>
      <c r="I15" s="38">
        <v>137</v>
      </c>
      <c r="J15" s="48"/>
      <c r="K15" s="38">
        <v>398</v>
      </c>
      <c r="L15" s="47"/>
      <c r="M15" s="47"/>
      <c r="N15" s="47"/>
      <c r="O15" s="47"/>
      <c r="P15" s="47"/>
    </row>
    <row r="16" spans="1:16" ht="22.2" customHeight="1">
      <c r="A16" s="67" t="s">
        <v>183</v>
      </c>
      <c r="B16" s="67"/>
      <c r="C16" s="48"/>
      <c r="D16" s="48"/>
      <c r="E16" s="38">
        <v>0</v>
      </c>
      <c r="F16" s="48"/>
      <c r="G16" s="38">
        <v>0</v>
      </c>
      <c r="H16" s="48"/>
      <c r="I16" s="38">
        <v>-9000</v>
      </c>
      <c r="J16" s="48"/>
      <c r="K16" s="38">
        <v>-7000</v>
      </c>
      <c r="L16" s="47"/>
      <c r="M16" s="47"/>
      <c r="N16" s="47"/>
      <c r="O16" s="47"/>
      <c r="P16" s="47"/>
    </row>
    <row r="17" spans="1:16" ht="22.2" customHeight="1">
      <c r="A17" s="67" t="s">
        <v>58</v>
      </c>
      <c r="B17" s="67"/>
      <c r="C17" s="48"/>
      <c r="D17" s="48"/>
      <c r="E17" s="40">
        <v>19351</v>
      </c>
      <c r="F17" s="48"/>
      <c r="G17" s="40">
        <v>15901</v>
      </c>
      <c r="H17" s="48"/>
      <c r="I17" s="40">
        <v>19257</v>
      </c>
      <c r="J17" s="48"/>
      <c r="K17" s="40">
        <v>15748</v>
      </c>
      <c r="L17" s="47"/>
      <c r="M17" s="47"/>
      <c r="N17" s="47"/>
      <c r="O17" s="47"/>
      <c r="P17" s="47"/>
    </row>
    <row r="18" spans="1:16" ht="22.2" customHeight="1">
      <c r="A18" s="46" t="s">
        <v>184</v>
      </c>
      <c r="B18" s="67"/>
      <c r="C18" s="46"/>
      <c r="D18" s="46"/>
      <c r="L18" s="47"/>
      <c r="M18" s="47"/>
      <c r="N18" s="47"/>
      <c r="O18" s="47"/>
      <c r="P18" s="47"/>
    </row>
    <row r="19" spans="1:16" ht="22.2" customHeight="1">
      <c r="A19" s="46" t="s">
        <v>33</v>
      </c>
      <c r="B19" s="67"/>
      <c r="C19" s="46"/>
      <c r="D19" s="46"/>
      <c r="E19" s="36">
        <f>SUM(E9:E17)</f>
        <v>-21813</v>
      </c>
      <c r="G19" s="36">
        <f>SUM(G9:G17)</f>
        <v>-15826</v>
      </c>
      <c r="I19" s="36">
        <f>SUM(I9:I17)</f>
        <v>-15223</v>
      </c>
      <c r="J19" s="36"/>
      <c r="K19" s="36">
        <f>SUM(K9:K17)</f>
        <v>-25750</v>
      </c>
      <c r="L19" s="47"/>
      <c r="M19" s="47"/>
      <c r="N19" s="47"/>
      <c r="O19" s="47"/>
      <c r="P19" s="47"/>
    </row>
    <row r="20" spans="1:16" ht="22.2" customHeight="1">
      <c r="A20" s="46" t="s">
        <v>34</v>
      </c>
      <c r="B20" s="67"/>
      <c r="C20" s="46"/>
      <c r="D20" s="46"/>
      <c r="E20" s="41"/>
      <c r="G20" s="41"/>
      <c r="I20" s="41"/>
      <c r="J20" s="41"/>
      <c r="K20" s="41"/>
      <c r="L20" s="47"/>
      <c r="M20" s="47"/>
      <c r="N20" s="47"/>
      <c r="O20" s="47"/>
      <c r="P20" s="47"/>
    </row>
    <row r="21" spans="1:16" ht="22.2" customHeight="1">
      <c r="A21" s="46" t="s">
        <v>134</v>
      </c>
      <c r="B21" s="67"/>
      <c r="C21" s="46"/>
      <c r="D21" s="46"/>
      <c r="E21" s="39">
        <v>3876</v>
      </c>
      <c r="F21" s="48"/>
      <c r="G21" s="39">
        <v>-369</v>
      </c>
      <c r="H21" s="48"/>
      <c r="I21" s="39">
        <v>1732</v>
      </c>
      <c r="J21" s="48"/>
      <c r="K21" s="39">
        <v>-306</v>
      </c>
      <c r="L21" s="47"/>
      <c r="M21" s="47"/>
      <c r="N21" s="47"/>
      <c r="O21" s="47"/>
      <c r="P21" s="47"/>
    </row>
    <row r="22" spans="1:16" ht="22.2" customHeight="1">
      <c r="A22" s="46" t="s">
        <v>118</v>
      </c>
      <c r="B22" s="67"/>
      <c r="C22" s="46"/>
      <c r="D22" s="46"/>
      <c r="E22" s="39">
        <v>-1880</v>
      </c>
      <c r="F22" s="48"/>
      <c r="G22" s="39">
        <v>-41184</v>
      </c>
      <c r="H22" s="48"/>
      <c r="I22" s="39">
        <v>0</v>
      </c>
      <c r="J22" s="48"/>
      <c r="K22" s="39">
        <v>0</v>
      </c>
      <c r="L22" s="47"/>
      <c r="M22" s="47"/>
      <c r="N22" s="47"/>
      <c r="O22" s="47"/>
      <c r="P22" s="47"/>
    </row>
    <row r="23" spans="1:16" ht="22.2" customHeight="1">
      <c r="A23" s="46" t="s">
        <v>40</v>
      </c>
      <c r="B23" s="67"/>
      <c r="C23" s="46"/>
      <c r="D23" s="46"/>
      <c r="E23" s="39">
        <v>-19227</v>
      </c>
      <c r="F23" s="48"/>
      <c r="G23" s="39">
        <v>-40560</v>
      </c>
      <c r="H23" s="48"/>
      <c r="I23" s="39">
        <v>-19227</v>
      </c>
      <c r="J23" s="48"/>
      <c r="K23" s="39">
        <v>-40560</v>
      </c>
      <c r="L23" s="47"/>
      <c r="M23" s="47"/>
      <c r="N23" s="47"/>
      <c r="O23" s="47"/>
      <c r="P23" s="47"/>
    </row>
    <row r="24" spans="1:16" ht="22.2" customHeight="1">
      <c r="A24" s="46" t="s">
        <v>35</v>
      </c>
      <c r="B24" s="67"/>
      <c r="C24" s="46"/>
      <c r="D24" s="46"/>
      <c r="E24" s="39">
        <v>45882</v>
      </c>
      <c r="F24" s="48"/>
      <c r="G24" s="39">
        <v>-35752</v>
      </c>
      <c r="H24" s="48"/>
      <c r="I24" s="39">
        <v>45882</v>
      </c>
      <c r="J24" s="48"/>
      <c r="K24" s="39">
        <v>-35752</v>
      </c>
      <c r="L24" s="47"/>
      <c r="M24" s="47"/>
      <c r="N24" s="47"/>
      <c r="O24" s="47"/>
      <c r="P24" s="47"/>
    </row>
    <row r="25" spans="1:16" ht="22.2" customHeight="1">
      <c r="A25" s="46" t="s">
        <v>57</v>
      </c>
      <c r="B25" s="67"/>
      <c r="C25" s="46"/>
      <c r="D25" s="46"/>
      <c r="E25" s="47">
        <v>2326</v>
      </c>
      <c r="F25" s="48"/>
      <c r="G25" s="71">
        <v>1949</v>
      </c>
      <c r="H25" s="48"/>
      <c r="I25" s="47">
        <v>2326</v>
      </c>
      <c r="J25" s="48"/>
      <c r="K25" s="71">
        <v>1949</v>
      </c>
      <c r="L25" s="47"/>
      <c r="M25" s="47"/>
      <c r="N25" s="47"/>
      <c r="O25" s="47"/>
      <c r="P25" s="47"/>
    </row>
    <row r="26" spans="1:16" ht="22.2" customHeight="1">
      <c r="A26" s="46" t="s">
        <v>56</v>
      </c>
      <c r="B26" s="67"/>
      <c r="C26" s="46"/>
      <c r="D26" s="46"/>
      <c r="E26" s="39">
        <v>-34524</v>
      </c>
      <c r="F26" s="48"/>
      <c r="G26" s="39">
        <v>203</v>
      </c>
      <c r="H26" s="48"/>
      <c r="I26" s="39">
        <v>0</v>
      </c>
      <c r="J26" s="48"/>
      <c r="K26" s="39">
        <v>203</v>
      </c>
      <c r="L26" s="47"/>
      <c r="M26" s="47"/>
      <c r="N26" s="47"/>
      <c r="O26" s="47"/>
      <c r="P26" s="47"/>
    </row>
    <row r="27" spans="1:16" ht="22.2" customHeight="1">
      <c r="A27" s="46" t="s">
        <v>115</v>
      </c>
      <c r="B27" s="46"/>
      <c r="C27" s="46"/>
      <c r="D27" s="46"/>
      <c r="E27" s="39">
        <v>-16647</v>
      </c>
      <c r="F27" s="48"/>
      <c r="G27" s="39">
        <v>2285</v>
      </c>
      <c r="H27" s="48"/>
      <c r="I27" s="39">
        <v>-16647</v>
      </c>
      <c r="J27" s="48"/>
      <c r="K27" s="39">
        <v>2285</v>
      </c>
      <c r="L27" s="47"/>
      <c r="M27" s="47"/>
      <c r="N27" s="47"/>
      <c r="O27" s="47"/>
      <c r="P27" s="47"/>
    </row>
    <row r="28" spans="1:16" ht="22.2" customHeight="1">
      <c r="A28" s="46" t="s">
        <v>36</v>
      </c>
      <c r="B28" s="67"/>
      <c r="C28" s="46"/>
      <c r="D28" s="46"/>
      <c r="E28" s="39">
        <v>-5168</v>
      </c>
      <c r="F28" s="48"/>
      <c r="G28" s="39">
        <v>-1094</v>
      </c>
      <c r="H28" s="48"/>
      <c r="I28" s="39">
        <v>-1881</v>
      </c>
      <c r="J28" s="48"/>
      <c r="K28" s="39">
        <v>418</v>
      </c>
      <c r="L28" s="47"/>
      <c r="M28" s="47"/>
      <c r="N28" s="47"/>
      <c r="O28" s="47"/>
      <c r="P28" s="47"/>
    </row>
    <row r="29" spans="1:16" ht="22.2" customHeight="1">
      <c r="A29" s="46" t="s">
        <v>79</v>
      </c>
      <c r="B29" s="67"/>
      <c r="C29" s="46"/>
      <c r="D29" s="46"/>
      <c r="E29" s="39"/>
      <c r="F29" s="48"/>
      <c r="G29" s="39"/>
      <c r="H29" s="48"/>
      <c r="I29" s="72"/>
      <c r="J29" s="48"/>
      <c r="K29" s="72"/>
      <c r="L29" s="47"/>
      <c r="M29" s="47"/>
      <c r="N29" s="47"/>
      <c r="O29" s="47"/>
      <c r="P29" s="47"/>
    </row>
    <row r="30" spans="1:16" ht="22.2" customHeight="1">
      <c r="A30" s="46" t="s">
        <v>135</v>
      </c>
      <c r="B30" s="67"/>
      <c r="C30" s="46"/>
      <c r="D30" s="46"/>
      <c r="E30" s="39">
        <v>28018</v>
      </c>
      <c r="F30" s="48"/>
      <c r="G30" s="39">
        <v>14290</v>
      </c>
      <c r="H30" s="48"/>
      <c r="I30" s="39">
        <v>-3398</v>
      </c>
      <c r="J30" s="48"/>
      <c r="K30" s="39">
        <v>-930</v>
      </c>
      <c r="L30" s="47"/>
      <c r="M30" s="47"/>
      <c r="N30" s="47"/>
      <c r="O30" s="47"/>
      <c r="P30" s="47"/>
    </row>
    <row r="31" spans="1:16" ht="22.2" customHeight="1">
      <c r="A31" s="46" t="s">
        <v>91</v>
      </c>
      <c r="B31" s="67"/>
      <c r="C31" s="46"/>
      <c r="D31" s="46"/>
      <c r="E31" s="39">
        <v>-769</v>
      </c>
      <c r="F31" s="48"/>
      <c r="G31" s="39">
        <v>289</v>
      </c>
      <c r="H31" s="48"/>
      <c r="I31" s="13">
        <v>-848</v>
      </c>
      <c r="J31" s="48"/>
      <c r="K31" s="13">
        <v>257</v>
      </c>
      <c r="L31" s="47"/>
      <c r="M31" s="47"/>
      <c r="N31" s="47"/>
      <c r="O31" s="47"/>
      <c r="P31" s="47"/>
    </row>
    <row r="32" spans="1:16" ht="22.2" customHeight="1">
      <c r="A32" s="46" t="s">
        <v>37</v>
      </c>
      <c r="B32" s="67"/>
      <c r="C32" s="46"/>
      <c r="D32" s="46"/>
      <c r="E32" s="39">
        <v>404</v>
      </c>
      <c r="F32" s="48"/>
      <c r="G32" s="39">
        <v>-1767</v>
      </c>
      <c r="H32" s="48"/>
      <c r="I32" s="13">
        <v>-938</v>
      </c>
      <c r="J32" s="48"/>
      <c r="K32" s="13">
        <v>7629</v>
      </c>
      <c r="L32" s="47"/>
      <c r="M32" s="47"/>
      <c r="N32" s="47"/>
      <c r="O32" s="47"/>
      <c r="P32" s="47"/>
    </row>
    <row r="33" spans="1:16" ht="22.2" customHeight="1">
      <c r="A33" s="46" t="s">
        <v>100</v>
      </c>
      <c r="B33" s="67"/>
      <c r="C33" s="46"/>
      <c r="D33" s="46"/>
      <c r="E33" s="20">
        <v>-1974</v>
      </c>
      <c r="F33" s="48"/>
      <c r="G33" s="20">
        <v>-3333</v>
      </c>
      <c r="H33" s="48"/>
      <c r="I33" s="20">
        <v>-1974</v>
      </c>
      <c r="J33" s="48"/>
      <c r="K33" s="20">
        <v>-3333</v>
      </c>
      <c r="L33" s="47"/>
      <c r="M33" s="47"/>
      <c r="N33" s="47"/>
      <c r="O33" s="47"/>
      <c r="P33" s="47"/>
    </row>
    <row r="34" spans="1:16" ht="22.2" customHeight="1">
      <c r="A34" s="46" t="s">
        <v>136</v>
      </c>
      <c r="B34" s="67"/>
      <c r="C34" s="46"/>
      <c r="D34" s="46"/>
      <c r="E34" s="36">
        <f>SUM(E21:E33)+E19</f>
        <v>-21496</v>
      </c>
      <c r="G34" s="36">
        <f>SUM(G21:G33)+G19</f>
        <v>-120869</v>
      </c>
      <c r="I34" s="36">
        <f>SUM(I21:I33)+I19</f>
        <v>-10196</v>
      </c>
      <c r="J34" s="36"/>
      <c r="K34" s="36">
        <f>SUM(K21:K33)+K19</f>
        <v>-93890</v>
      </c>
      <c r="L34" s="47"/>
      <c r="M34" s="47"/>
      <c r="N34" s="47"/>
      <c r="O34" s="47"/>
      <c r="P34" s="47"/>
    </row>
    <row r="35" spans="1:16" ht="22.2" customHeight="1">
      <c r="A35" s="46" t="s">
        <v>94</v>
      </c>
      <c r="B35" s="67"/>
      <c r="C35" s="46"/>
      <c r="D35" s="46"/>
      <c r="E35" s="38">
        <v>72380</v>
      </c>
      <c r="F35" s="48"/>
      <c r="G35" s="38">
        <v>55233</v>
      </c>
      <c r="H35" s="48"/>
      <c r="I35" s="38">
        <v>43519</v>
      </c>
      <c r="J35" s="48"/>
      <c r="K35" s="38">
        <v>38246</v>
      </c>
      <c r="L35" s="47"/>
      <c r="M35" s="47"/>
      <c r="N35" s="47"/>
      <c r="O35" s="47"/>
      <c r="P35" s="47"/>
    </row>
    <row r="36" spans="1:16" ht="22.2" customHeight="1">
      <c r="A36" s="46" t="s">
        <v>95</v>
      </c>
      <c r="B36" s="67"/>
      <c r="C36" s="46"/>
      <c r="D36" s="46"/>
      <c r="E36" s="13">
        <v>-17309</v>
      </c>
      <c r="F36" s="48"/>
      <c r="G36" s="13">
        <v>-14173</v>
      </c>
      <c r="H36" s="48"/>
      <c r="I36" s="13">
        <v>-17309</v>
      </c>
      <c r="J36" s="48"/>
      <c r="K36" s="13">
        <v>-14173</v>
      </c>
      <c r="L36" s="47"/>
      <c r="M36" s="47"/>
      <c r="N36" s="47"/>
      <c r="O36" s="47"/>
      <c r="P36" s="47"/>
    </row>
    <row r="37" spans="1:16" ht="22.2" customHeight="1">
      <c r="A37" s="46" t="s">
        <v>192</v>
      </c>
      <c r="B37" s="73"/>
      <c r="C37" s="46"/>
      <c r="D37" s="46"/>
      <c r="E37" s="13">
        <v>-7280</v>
      </c>
      <c r="F37" s="48"/>
      <c r="G37" s="13">
        <v>-2564</v>
      </c>
      <c r="H37" s="48"/>
      <c r="I37" s="13">
        <v>0</v>
      </c>
      <c r="J37" s="48"/>
      <c r="K37" s="13">
        <v>0</v>
      </c>
      <c r="L37" s="47"/>
      <c r="M37" s="47"/>
      <c r="N37" s="47"/>
      <c r="O37" s="47"/>
      <c r="P37" s="47"/>
    </row>
    <row r="38" spans="1:16" ht="22.2" customHeight="1">
      <c r="A38" s="57" t="s">
        <v>185</v>
      </c>
      <c r="B38" s="73"/>
      <c r="C38" s="42"/>
      <c r="D38" s="42"/>
      <c r="E38" s="11">
        <f>SUM(E34:E37)</f>
        <v>26295</v>
      </c>
      <c r="G38" s="11">
        <f>SUM(G34:G37)</f>
        <v>-82373</v>
      </c>
      <c r="I38" s="11">
        <f>SUM(I34:I37)</f>
        <v>16014</v>
      </c>
      <c r="J38" s="36"/>
      <c r="K38" s="11">
        <f>SUM(K34:K37)</f>
        <v>-69817</v>
      </c>
      <c r="L38" s="47"/>
      <c r="M38" s="47"/>
      <c r="N38" s="47"/>
      <c r="O38" s="47"/>
      <c r="P38" s="47"/>
    </row>
    <row r="39" spans="1:16" ht="22.2" customHeight="1">
      <c r="A39" s="57"/>
      <c r="B39" s="73"/>
      <c r="C39" s="42"/>
      <c r="D39" s="42"/>
      <c r="L39" s="47"/>
      <c r="M39" s="47"/>
      <c r="N39" s="47"/>
      <c r="O39" s="47"/>
      <c r="P39" s="47"/>
    </row>
    <row r="40" spans="1:16" ht="22.2" customHeight="1">
      <c r="A40" s="45" t="s">
        <v>3</v>
      </c>
      <c r="B40" s="46"/>
      <c r="C40" s="14"/>
      <c r="D40" s="43"/>
      <c r="E40" s="14"/>
      <c r="G40" s="14"/>
      <c r="L40" s="47"/>
      <c r="M40" s="47"/>
      <c r="N40" s="47"/>
      <c r="O40" s="47"/>
      <c r="P40" s="47"/>
    </row>
    <row r="41" spans="1:16" ht="23.25" customHeight="1">
      <c r="A41" s="52"/>
      <c r="C41" s="5"/>
      <c r="D41" s="53"/>
      <c r="E41" s="54"/>
      <c r="G41" s="54"/>
      <c r="K41" s="54" t="s">
        <v>45</v>
      </c>
      <c r="L41" s="47"/>
      <c r="M41" s="47"/>
      <c r="N41" s="47"/>
      <c r="O41" s="47"/>
      <c r="P41" s="47"/>
    </row>
    <row r="42" spans="1:16" ht="23.25" customHeight="1">
      <c r="A42" s="52" t="s">
        <v>89</v>
      </c>
      <c r="B42" s="55"/>
      <c r="C42" s="1"/>
      <c r="D42" s="56"/>
      <c r="E42" s="1"/>
      <c r="G42" s="1"/>
      <c r="L42" s="47"/>
      <c r="M42" s="47"/>
      <c r="N42" s="47"/>
      <c r="O42" s="47"/>
      <c r="P42" s="47"/>
    </row>
    <row r="43" spans="1:16" ht="23.25" customHeight="1">
      <c r="A43" s="57" t="s">
        <v>186</v>
      </c>
      <c r="B43" s="46"/>
      <c r="C43" s="34"/>
      <c r="D43" s="35"/>
      <c r="E43" s="34"/>
      <c r="G43" s="34"/>
      <c r="L43" s="47"/>
      <c r="M43" s="47"/>
      <c r="N43" s="47"/>
      <c r="O43" s="47"/>
      <c r="P43" s="47"/>
    </row>
    <row r="44" spans="1:16" ht="23.25" customHeight="1">
      <c r="A44" s="58" t="s">
        <v>151</v>
      </c>
      <c r="C44" s="56"/>
      <c r="D44" s="56"/>
      <c r="E44" s="56"/>
      <c r="G44" s="56"/>
      <c r="L44" s="47"/>
      <c r="M44" s="47"/>
      <c r="N44" s="47"/>
      <c r="O44" s="47"/>
      <c r="P44" s="47"/>
    </row>
    <row r="45" spans="1:16" ht="23.25" customHeight="1">
      <c r="D45" s="59"/>
      <c r="E45" s="60"/>
      <c r="G45" s="60"/>
      <c r="K45" s="61" t="s">
        <v>44</v>
      </c>
      <c r="L45" s="47"/>
      <c r="M45" s="47"/>
      <c r="N45" s="47"/>
      <c r="O45" s="47"/>
      <c r="P45" s="47"/>
    </row>
    <row r="46" spans="1:16" ht="23.25" customHeight="1">
      <c r="D46" s="59"/>
      <c r="E46" s="140" t="s">
        <v>69</v>
      </c>
      <c r="F46" s="140"/>
      <c r="G46" s="140"/>
      <c r="I46" s="141" t="s">
        <v>70</v>
      </c>
      <c r="J46" s="141"/>
      <c r="K46" s="141"/>
      <c r="L46" s="47"/>
      <c r="M46" s="47"/>
      <c r="N46" s="47"/>
      <c r="O46" s="47"/>
      <c r="P46" s="47"/>
    </row>
    <row r="47" spans="1:16" ht="23.25" customHeight="1">
      <c r="C47" s="65"/>
      <c r="D47" s="59"/>
      <c r="E47" s="63">
        <v>2026</v>
      </c>
      <c r="F47" s="64"/>
      <c r="G47" s="63">
        <v>2025</v>
      </c>
      <c r="I47" s="63">
        <v>2026</v>
      </c>
      <c r="J47" s="64"/>
      <c r="K47" s="63">
        <v>2025</v>
      </c>
      <c r="L47" s="47"/>
      <c r="M47" s="47"/>
      <c r="N47" s="47"/>
      <c r="O47" s="47"/>
      <c r="P47" s="47"/>
    </row>
    <row r="48" spans="1:16" ht="23.25" customHeight="1">
      <c r="A48" s="57" t="s">
        <v>116</v>
      </c>
      <c r="B48" s="73"/>
      <c r="C48" s="46"/>
      <c r="D48" s="46"/>
      <c r="E48" s="39"/>
      <c r="F48" s="39"/>
      <c r="G48" s="39"/>
      <c r="H48" s="39"/>
      <c r="I48" s="39"/>
      <c r="J48" s="39"/>
      <c r="K48" s="39"/>
      <c r="L48" s="47"/>
      <c r="M48" s="47"/>
      <c r="N48" s="47"/>
      <c r="O48" s="47"/>
      <c r="P48" s="47"/>
    </row>
    <row r="49" spans="1:16" ht="23.25" customHeight="1">
      <c r="A49" s="74" t="s">
        <v>187</v>
      </c>
      <c r="B49" s="67"/>
      <c r="C49" s="70"/>
      <c r="D49" s="48"/>
      <c r="E49" s="39">
        <v>0</v>
      </c>
      <c r="F49" s="39"/>
      <c r="G49" s="39">
        <v>0</v>
      </c>
      <c r="H49" s="39"/>
      <c r="I49" s="39">
        <v>0</v>
      </c>
      <c r="J49" s="39"/>
      <c r="K49" s="39">
        <v>-9000</v>
      </c>
      <c r="L49" s="47"/>
      <c r="M49" s="47"/>
      <c r="N49" s="47"/>
      <c r="O49" s="47"/>
      <c r="P49" s="47"/>
    </row>
    <row r="50" spans="1:16" ht="23.25" customHeight="1">
      <c r="A50" s="46" t="s">
        <v>188</v>
      </c>
      <c r="B50" s="67"/>
      <c r="C50" s="75"/>
      <c r="D50" s="48"/>
      <c r="E50" s="39">
        <v>-180</v>
      </c>
      <c r="F50" s="39"/>
      <c r="G50" s="39">
        <v>-241</v>
      </c>
      <c r="H50" s="39"/>
      <c r="I50" s="39">
        <v>-180</v>
      </c>
      <c r="J50" s="39"/>
      <c r="K50" s="39">
        <v>-241</v>
      </c>
      <c r="L50" s="47"/>
      <c r="M50" s="47"/>
      <c r="N50" s="47"/>
      <c r="O50" s="47"/>
      <c r="P50" s="47"/>
    </row>
    <row r="51" spans="1:16" ht="23.25" customHeight="1">
      <c r="A51" s="67" t="s">
        <v>193</v>
      </c>
      <c r="B51" s="67"/>
      <c r="C51" s="75"/>
      <c r="D51" s="48"/>
      <c r="E51" s="39">
        <v>-235</v>
      </c>
      <c r="F51" s="39"/>
      <c r="G51" s="39">
        <v>-4</v>
      </c>
      <c r="H51" s="39"/>
      <c r="I51" s="39">
        <v>-184</v>
      </c>
      <c r="J51" s="39"/>
      <c r="K51" s="39">
        <v>0</v>
      </c>
      <c r="L51" s="47"/>
      <c r="M51" s="47"/>
      <c r="N51" s="47"/>
      <c r="O51" s="47"/>
      <c r="P51" s="47"/>
    </row>
    <row r="52" spans="1:16" ht="23.25" customHeight="1">
      <c r="A52" s="45" t="s">
        <v>194</v>
      </c>
      <c r="B52" s="67"/>
      <c r="C52" s="75"/>
      <c r="D52" s="48"/>
      <c r="E52" s="39">
        <v>-3813</v>
      </c>
      <c r="F52" s="39"/>
      <c r="G52" s="39">
        <v>-2795</v>
      </c>
      <c r="H52" s="39"/>
      <c r="I52" s="39">
        <v>-24</v>
      </c>
      <c r="J52" s="39"/>
      <c r="K52" s="39">
        <v>-1456</v>
      </c>
      <c r="L52" s="47"/>
      <c r="M52" s="47"/>
      <c r="N52" s="47"/>
      <c r="O52" s="47"/>
      <c r="P52" s="47"/>
    </row>
    <row r="53" spans="1:16" ht="23.25" customHeight="1">
      <c r="A53" s="46" t="s">
        <v>195</v>
      </c>
      <c r="B53" s="67"/>
      <c r="C53" s="75"/>
      <c r="D53" s="48"/>
      <c r="E53" s="39">
        <v>0</v>
      </c>
      <c r="F53" s="48"/>
      <c r="G53" s="39">
        <v>0</v>
      </c>
      <c r="H53" s="48"/>
      <c r="I53" s="39">
        <v>9000</v>
      </c>
      <c r="J53" s="48"/>
      <c r="K53" s="39">
        <v>7000</v>
      </c>
      <c r="L53" s="47"/>
      <c r="M53" s="47"/>
      <c r="N53" s="47"/>
      <c r="O53" s="47"/>
      <c r="P53" s="47"/>
    </row>
    <row r="54" spans="1:16" ht="23.25" customHeight="1">
      <c r="A54" s="57" t="s">
        <v>119</v>
      </c>
      <c r="B54" s="73"/>
      <c r="C54" s="76"/>
      <c r="D54" s="46"/>
      <c r="E54" s="11">
        <f>SUM(E49:E53)</f>
        <v>-4228</v>
      </c>
      <c r="G54" s="11">
        <f>SUM(G49:G53)</f>
        <v>-3040</v>
      </c>
      <c r="I54" s="11">
        <f>SUM(I49:I53)</f>
        <v>8612</v>
      </c>
      <c r="J54" s="36"/>
      <c r="K54" s="11">
        <f>SUM(K49:K53)</f>
        <v>-3697</v>
      </c>
      <c r="L54" s="47"/>
      <c r="M54" s="47"/>
      <c r="N54" s="47"/>
      <c r="O54" s="47"/>
      <c r="P54" s="47"/>
    </row>
    <row r="55" spans="1:16" ht="23.25" customHeight="1">
      <c r="A55" s="57" t="s">
        <v>38</v>
      </c>
      <c r="B55" s="67"/>
      <c r="C55" s="76"/>
      <c r="D55" s="46"/>
      <c r="E55" s="6"/>
      <c r="G55" s="6"/>
      <c r="I55" s="6"/>
      <c r="J55" s="15"/>
      <c r="K55" s="6"/>
      <c r="L55" s="47"/>
      <c r="M55" s="47"/>
      <c r="N55" s="47"/>
      <c r="O55" s="47"/>
      <c r="P55" s="47"/>
    </row>
    <row r="56" spans="1:16" ht="23.25" customHeight="1">
      <c r="A56" s="69" t="s">
        <v>142</v>
      </c>
      <c r="B56" s="67"/>
      <c r="C56" s="76"/>
      <c r="D56" s="46"/>
      <c r="E56" s="6">
        <v>145000</v>
      </c>
      <c r="F56" s="47"/>
      <c r="G56" s="6">
        <v>73000</v>
      </c>
      <c r="H56" s="47"/>
      <c r="I56" s="6">
        <v>145000</v>
      </c>
      <c r="J56" s="15"/>
      <c r="K56" s="6">
        <v>73000</v>
      </c>
      <c r="L56" s="47"/>
      <c r="M56" s="47"/>
      <c r="N56" s="47"/>
      <c r="O56" s="47"/>
      <c r="P56" s="47"/>
    </row>
    <row r="57" spans="1:16" ht="23.25" customHeight="1">
      <c r="A57" s="69" t="s">
        <v>143</v>
      </c>
      <c r="B57" s="67"/>
      <c r="C57" s="76"/>
      <c r="D57" s="46"/>
      <c r="E57" s="6">
        <v>-155000</v>
      </c>
      <c r="F57" s="47"/>
      <c r="G57" s="6">
        <v>-8000</v>
      </c>
      <c r="H57" s="47"/>
      <c r="I57" s="6">
        <v>-155000</v>
      </c>
      <c r="J57" s="15"/>
      <c r="K57" s="6">
        <v>-8000</v>
      </c>
      <c r="L57" s="47"/>
      <c r="M57" s="47"/>
      <c r="N57" s="47"/>
      <c r="O57" s="47"/>
      <c r="P57" s="47"/>
    </row>
    <row r="58" spans="1:16" s="105" customFormat="1" ht="23.25" customHeight="1">
      <c r="A58" s="69" t="s">
        <v>159</v>
      </c>
      <c r="B58" s="69"/>
      <c r="C58" s="70"/>
      <c r="D58" s="48"/>
      <c r="E58" s="7">
        <v>25000</v>
      </c>
      <c r="F58" s="49"/>
      <c r="G58" s="7">
        <v>170000</v>
      </c>
      <c r="H58" s="49"/>
      <c r="I58" s="7">
        <v>25000</v>
      </c>
      <c r="J58" s="49"/>
      <c r="K58" s="7">
        <v>170000</v>
      </c>
      <c r="L58" s="106"/>
      <c r="M58" s="106"/>
      <c r="N58" s="106"/>
      <c r="O58" s="106"/>
      <c r="P58" s="106"/>
    </row>
    <row r="59" spans="1:16" s="105" customFormat="1" ht="23.25" customHeight="1">
      <c r="A59" s="69" t="s">
        <v>160</v>
      </c>
      <c r="B59" s="69"/>
      <c r="C59" s="70"/>
      <c r="D59" s="48"/>
      <c r="E59" s="7">
        <v>-10000</v>
      </c>
      <c r="F59" s="49"/>
      <c r="G59" s="7">
        <v>-90000</v>
      </c>
      <c r="H59" s="49"/>
      <c r="I59" s="7">
        <v>-10000</v>
      </c>
      <c r="J59" s="49"/>
      <c r="K59" s="7">
        <v>-90000</v>
      </c>
      <c r="L59" s="106"/>
      <c r="M59" s="106"/>
      <c r="N59" s="106"/>
      <c r="O59" s="106"/>
      <c r="P59" s="106"/>
    </row>
    <row r="60" spans="1:16" ht="23.25" customHeight="1">
      <c r="A60" s="48" t="s">
        <v>96</v>
      </c>
      <c r="B60" s="46"/>
      <c r="D60" s="48"/>
      <c r="E60" s="39">
        <v>0</v>
      </c>
      <c r="F60" s="49"/>
      <c r="G60" s="39">
        <v>-54000</v>
      </c>
      <c r="H60" s="49"/>
      <c r="I60" s="39">
        <v>0</v>
      </c>
      <c r="J60" s="49"/>
      <c r="K60" s="39">
        <v>-54000</v>
      </c>
      <c r="L60" s="47"/>
      <c r="M60" s="47"/>
      <c r="N60" s="47"/>
      <c r="O60" s="47"/>
      <c r="P60" s="47"/>
    </row>
    <row r="61" spans="1:16" ht="23.25" customHeight="1">
      <c r="A61" s="74" t="s">
        <v>92</v>
      </c>
      <c r="B61" s="67"/>
      <c r="C61" s="75"/>
      <c r="D61" s="48"/>
      <c r="E61" s="39">
        <v>-2158</v>
      </c>
      <c r="F61" s="49"/>
      <c r="G61" s="39">
        <v>-2140</v>
      </c>
      <c r="H61" s="49"/>
      <c r="I61" s="39">
        <v>-1398</v>
      </c>
      <c r="J61" s="49"/>
      <c r="K61" s="39">
        <v>-1413</v>
      </c>
      <c r="L61" s="47"/>
      <c r="M61" s="47"/>
      <c r="N61" s="47"/>
      <c r="O61" s="47"/>
      <c r="P61" s="47"/>
    </row>
    <row r="62" spans="1:16" ht="23.25" customHeight="1">
      <c r="A62" s="57" t="s">
        <v>189</v>
      </c>
      <c r="E62" s="11">
        <f>SUM(E56:E61)</f>
        <v>2842</v>
      </c>
      <c r="G62" s="11">
        <f>SUM(G56:G61)</f>
        <v>88860</v>
      </c>
      <c r="I62" s="11">
        <f>SUM(I56:I61)</f>
        <v>3602</v>
      </c>
      <c r="J62" s="36"/>
      <c r="K62" s="11">
        <f>SUM(K56:K61)</f>
        <v>89587</v>
      </c>
      <c r="L62" s="47"/>
      <c r="M62" s="47"/>
      <c r="N62" s="47"/>
      <c r="O62" s="47"/>
      <c r="P62" s="47"/>
    </row>
    <row r="63" spans="1:16" ht="23.25" customHeight="1">
      <c r="A63" s="57" t="s">
        <v>190</v>
      </c>
      <c r="E63" s="37">
        <f>SUM(E38,E54,E62)</f>
        <v>24909</v>
      </c>
      <c r="G63" s="37">
        <f>SUM(G38,G54,G62)</f>
        <v>3447</v>
      </c>
      <c r="I63" s="37">
        <f>SUM(I38,I54,I62)</f>
        <v>28228</v>
      </c>
      <c r="J63" s="36"/>
      <c r="K63" s="37">
        <f>SUM(K38,K54,K62)</f>
        <v>16073</v>
      </c>
      <c r="L63" s="47"/>
      <c r="M63" s="47"/>
      <c r="N63" s="47"/>
      <c r="O63" s="47"/>
      <c r="P63" s="47"/>
    </row>
    <row r="64" spans="1:16" ht="23.25" customHeight="1">
      <c r="A64" s="46" t="s">
        <v>47</v>
      </c>
      <c r="E64" s="20">
        <f>BS!H11</f>
        <v>61751</v>
      </c>
      <c r="F64" s="48"/>
      <c r="G64" s="20">
        <v>68001</v>
      </c>
      <c r="H64" s="48"/>
      <c r="I64" s="20">
        <f>BS!L11</f>
        <v>42811</v>
      </c>
      <c r="J64" s="48"/>
      <c r="K64" s="20">
        <v>47535</v>
      </c>
      <c r="L64" s="47"/>
      <c r="M64" s="47"/>
      <c r="N64" s="47"/>
      <c r="O64" s="47"/>
      <c r="P64" s="47"/>
    </row>
    <row r="65" spans="1:16" ht="23.25" customHeight="1" thickBot="1">
      <c r="A65" s="57" t="s">
        <v>48</v>
      </c>
      <c r="E65" s="44">
        <f>SUM(E63:E64)</f>
        <v>86660</v>
      </c>
      <c r="G65" s="44">
        <f>SUM(G63:G64)</f>
        <v>71448</v>
      </c>
      <c r="I65" s="44">
        <f>SUM(I63:I64)</f>
        <v>71039</v>
      </c>
      <c r="J65" s="36"/>
      <c r="K65" s="44">
        <f>SUM(K63:K64)</f>
        <v>63608</v>
      </c>
      <c r="L65" s="47"/>
      <c r="M65" s="47"/>
      <c r="N65" s="47"/>
      <c r="O65" s="47"/>
      <c r="P65" s="47"/>
    </row>
    <row r="66" spans="1:16" s="77" customFormat="1" ht="23.25" customHeight="1" thickTop="1">
      <c r="E66" s="49">
        <f>SUM(E65-BS!F11)</f>
        <v>0</v>
      </c>
      <c r="F66" s="48"/>
      <c r="G66" s="49"/>
      <c r="H66" s="48"/>
      <c r="I66" s="49">
        <f>SUM(I65-BS!J11)</f>
        <v>0</v>
      </c>
      <c r="J66" s="49"/>
      <c r="K66" s="49"/>
      <c r="L66" s="78"/>
      <c r="M66" s="78"/>
      <c r="N66" s="47"/>
      <c r="O66" s="78"/>
      <c r="P66" s="47"/>
    </row>
    <row r="67" spans="1:16" ht="23.25" customHeight="1">
      <c r="A67" s="52" t="s">
        <v>191</v>
      </c>
      <c r="E67" s="47"/>
      <c r="G67" s="47"/>
      <c r="I67" s="47"/>
      <c r="J67" s="47"/>
      <c r="K67" s="47"/>
      <c r="L67" s="47"/>
      <c r="M67" s="47"/>
      <c r="N67" s="47"/>
      <c r="O67" s="47"/>
      <c r="P67" s="47"/>
    </row>
    <row r="68" spans="1:16" ht="23.25" customHeight="1">
      <c r="A68" s="45" t="s">
        <v>80</v>
      </c>
      <c r="E68" s="47"/>
      <c r="L68" s="47"/>
      <c r="M68" s="47"/>
      <c r="N68" s="47"/>
      <c r="O68" s="47"/>
      <c r="P68" s="47"/>
    </row>
    <row r="69" spans="1:16" ht="23.25" customHeight="1">
      <c r="A69" s="45" t="s">
        <v>103</v>
      </c>
      <c r="E69" s="39">
        <v>2616.8224300000002</v>
      </c>
      <c r="F69" s="39"/>
      <c r="G69" s="39">
        <v>936</v>
      </c>
      <c r="H69" s="19"/>
      <c r="I69" s="39">
        <v>0</v>
      </c>
      <c r="J69" s="19"/>
      <c r="K69" s="19">
        <v>624</v>
      </c>
      <c r="L69" s="47"/>
      <c r="M69" s="47"/>
      <c r="N69" s="47"/>
      <c r="O69" s="19"/>
      <c r="P69" s="47"/>
    </row>
    <row r="70" spans="1:16" ht="23.25" customHeight="1">
      <c r="A70" s="45" t="s">
        <v>144</v>
      </c>
      <c r="E70" s="39">
        <v>0</v>
      </c>
      <c r="F70" s="39"/>
      <c r="G70" s="39">
        <v>1055</v>
      </c>
      <c r="H70" s="19"/>
      <c r="I70" s="39">
        <v>0</v>
      </c>
      <c r="J70" s="19"/>
      <c r="K70" s="19">
        <v>1055</v>
      </c>
      <c r="L70" s="47"/>
      <c r="M70" s="47"/>
      <c r="N70" s="47"/>
      <c r="O70" s="19"/>
      <c r="P70" s="47"/>
    </row>
    <row r="71" spans="1:16" ht="23.25" customHeight="1">
      <c r="E71" s="37"/>
      <c r="F71" s="37"/>
      <c r="G71" s="37"/>
      <c r="H71" s="37"/>
      <c r="I71" s="37"/>
      <c r="J71" s="37"/>
      <c r="K71" s="37"/>
    </row>
    <row r="72" spans="1:16" ht="23.25" customHeight="1">
      <c r="A72" s="45" t="s">
        <v>3</v>
      </c>
    </row>
  </sheetData>
  <mergeCells count="4">
    <mergeCell ref="E6:G6"/>
    <mergeCell ref="I6:K6"/>
    <mergeCell ref="E46:G46"/>
    <mergeCell ref="I46:K46"/>
  </mergeCells>
  <pageMargins left="0.78740157480314965" right="0.31496062992125984" top="0.78740157480314965" bottom="0.39370078740157483" header="0.19685039370078741" footer="0.19685039370078741"/>
  <pageSetup paperSize="9" scale="75" firstPageNumber="2" fitToHeight="0" orientation="portrait" useFirstPageNumber="1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1D328955CF8B4EA09FDE1A8AF44AE2" ma:contentTypeVersion="17" ma:contentTypeDescription="Create a new document." ma:contentTypeScope="" ma:versionID="f5355abcabe5c0118d9ff63d60e7ffaf">
  <xsd:schema xmlns:xsd="http://www.w3.org/2001/XMLSchema" xmlns:xs="http://www.w3.org/2001/XMLSchema" xmlns:p="http://schemas.microsoft.com/office/2006/metadata/properties" xmlns:ns2="c7965f95-b4bf-46f9-943b-8632934390d8" xmlns:ns3="219c63b2-01cf-4a44-bff2-3b6feb06fedf" targetNamespace="http://schemas.microsoft.com/office/2006/metadata/properties" ma:root="true" ma:fieldsID="5567ab134aefcc899ecf1e5402ccfda1" ns2:_="" ns3:_="">
    <xsd:import namespace="c7965f95-b4bf-46f9-943b-8632934390d8"/>
    <xsd:import namespace="219c63b2-01cf-4a44-bff2-3b6feb06f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65f95-b4bf-46f9-943b-863293439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63b2-01cf-4a44-bff2-3b6feb06fed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d3767b3-7026-4ca2-810f-92b25cc68676}" ma:internalName="TaxCatchAll" ma:showField="CatchAllData" ma:web="219c63b2-01cf-4a44-bff2-3b6feb06fe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63b2-01cf-4a44-bff2-3b6feb06fedf" xsi:nil="true"/>
    <lcf76f155ced4ddcb4097134ff3c332f xmlns="c7965f95-b4bf-46f9-943b-8632934390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269634-A32E-4FCC-AE38-280E280F4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65f95-b4bf-46f9-943b-8632934390d8"/>
    <ds:schemaRef ds:uri="219c63b2-01cf-4a44-bff2-3b6feb06f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BEAC84-12BB-4763-A9A1-29C28A3331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569011-9785-4FB8-805E-74289CA7FCD0}">
  <ds:schemaRefs>
    <ds:schemaRef ds:uri="http://schemas.microsoft.com/office/2006/metadata/properties"/>
    <ds:schemaRef ds:uri="http://schemas.microsoft.com/office/infopath/2007/PartnerControls"/>
    <ds:schemaRef ds:uri="219c63b2-01cf-4a44-bff2-3b6feb06fedf"/>
    <ds:schemaRef ds:uri="c7965f95-b4bf-46f9-943b-8632934390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PL</vt:lpstr>
      <vt:lpstr>SE-Conso</vt:lpstr>
      <vt:lpstr>SE-Separate</vt:lpstr>
      <vt:lpstr>CF</vt:lpstr>
      <vt:lpstr>BS!Print_Area</vt:lpstr>
      <vt:lpstr>CF!Print_Area</vt:lpstr>
      <vt:lpstr>PL!Print_Area</vt:lpstr>
      <vt:lpstr>'SE-Conso'!Print_Area</vt:lpstr>
      <vt:lpstr>'SE-Separate'!Print_Area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xxxxxx</dc:creator>
  <cp:lastModifiedBy>Rungrudi Khainunlong</cp:lastModifiedBy>
  <cp:lastPrinted>2026-08-03T11:37:00Z</cp:lastPrinted>
  <dcterms:created xsi:type="dcterms:W3CDTF">1999-03-31T19:46:17Z</dcterms:created>
  <dcterms:modified xsi:type="dcterms:W3CDTF">2026-08-10T02:13:40Z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0x0101002C1D328955CF8B4EA09FDE1A8AF44AE2</vt:lpwstr>
  </property>
  <property fmtid="{D5CDD505-2E9C-101B-9397-08002B2CF9AE}" pid="3" name="MediaServiceImageTags">
    <vt:lpwstr/>
  </property>
</Properties>
</file>