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L\L_Lease IT\2025\Q3'2025\Convert_Q3'2025\"/>
    </mc:Choice>
  </mc:AlternateContent>
  <xr:revisionPtr revIDLastSave="0" documentId="13_ncr:1_{4AF39998-18DB-4D6F-9689-890DCDBB355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Recovered_Sheet1" sheetId="2" state="veryHidden" r:id="rId1"/>
    <sheet name="Recovered_Sheet2" sheetId="3" state="veryHidden" r:id="rId2"/>
    <sheet name="BS" sheetId="6" r:id="rId3"/>
    <sheet name="PL" sheetId="7" r:id="rId4"/>
    <sheet name="SE-Conso" sheetId="4" r:id="rId5"/>
    <sheet name="SE-Separate" sheetId="8" r:id="rId6"/>
    <sheet name="CF" sheetId="9" r:id="rId7"/>
  </sheets>
  <definedNames>
    <definedName name="\a" localSheetId="2">BS!#REF!</definedName>
    <definedName name="\a">#REF!</definedName>
    <definedName name="\c" localSheetId="2">BS!#REF!</definedName>
    <definedName name="\c">#REF!</definedName>
    <definedName name="\d" localSheetId="2">BS!#REF!</definedName>
    <definedName name="\d">#REF!</definedName>
    <definedName name="_Regression_Int" localSheetId="2" hidden="1">1</definedName>
    <definedName name="_xlnm.Print_Area" localSheetId="2">BS!$A$1:$L$83</definedName>
    <definedName name="_xlnm.Print_Area" localSheetId="6">CF!$A$1:$K$78</definedName>
    <definedName name="_xlnm.Print_Area" localSheetId="4">'SE-Conso'!$A$1:$K$25</definedName>
    <definedName name="Print_Area_MI" localSheetId="2">BS!#REF!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9" l="1"/>
  <c r="I68" i="9"/>
  <c r="G68" i="9"/>
  <c r="E68" i="9"/>
  <c r="L56" i="6"/>
  <c r="J56" i="6"/>
  <c r="H56" i="6"/>
  <c r="F56" i="6"/>
  <c r="K20" i="8" l="1"/>
  <c r="K21" i="8"/>
  <c r="K20" i="4"/>
  <c r="K21" i="4"/>
  <c r="K18" i="7"/>
  <c r="I18" i="7"/>
  <c r="G18" i="7"/>
  <c r="E18" i="7"/>
  <c r="K13" i="7"/>
  <c r="I13" i="7"/>
  <c r="G13" i="7"/>
  <c r="E13" i="7"/>
  <c r="L75" i="6"/>
  <c r="J75" i="6"/>
  <c r="H75" i="6"/>
  <c r="F75" i="6"/>
  <c r="E61" i="9"/>
  <c r="G61" i="9"/>
  <c r="I61" i="9"/>
  <c r="K61" i="9"/>
  <c r="H63" i="6"/>
  <c r="E19" i="7" l="1"/>
  <c r="E21" i="7" s="1"/>
  <c r="E23" i="7" s="1"/>
  <c r="G19" i="7"/>
  <c r="G21" i="7" s="1"/>
  <c r="G23" i="7" s="1"/>
  <c r="G27" i="7" s="1"/>
  <c r="I19" i="7"/>
  <c r="I21" i="7" s="1"/>
  <c r="I23" i="7" s="1"/>
  <c r="I31" i="7" s="1"/>
  <c r="K19" i="7"/>
  <c r="K21" i="7" s="1"/>
  <c r="K23" i="7" s="1"/>
  <c r="K31" i="7" s="1"/>
  <c r="E27" i="7"/>
  <c r="E31" i="7"/>
  <c r="H36" i="6"/>
  <c r="J36" i="6"/>
  <c r="L36" i="6"/>
  <c r="H21" i="6"/>
  <c r="J21" i="6"/>
  <c r="L21" i="6"/>
  <c r="K59" i="7"/>
  <c r="I59" i="7"/>
  <c r="G59" i="7"/>
  <c r="E59" i="7"/>
  <c r="K54" i="7"/>
  <c r="I54" i="7"/>
  <c r="G54" i="7"/>
  <c r="E54" i="7"/>
  <c r="K16" i="8"/>
  <c r="K10" i="8"/>
  <c r="K16" i="4"/>
  <c r="K10" i="4"/>
  <c r="F21" i="6"/>
  <c r="J63" i="6"/>
  <c r="F63" i="6"/>
  <c r="F36" i="6"/>
  <c r="L63" i="6"/>
  <c r="G13" i="4"/>
  <c r="G14" i="4" s="1"/>
  <c r="E13" i="4"/>
  <c r="E14" i="4" s="1"/>
  <c r="C13" i="4"/>
  <c r="C14" i="4" s="1"/>
  <c r="K12" i="4"/>
  <c r="G19" i="8"/>
  <c r="E19" i="8"/>
  <c r="C19" i="8"/>
  <c r="C22" i="8" s="1"/>
  <c r="G13" i="8"/>
  <c r="G14" i="8" s="1"/>
  <c r="E13" i="8"/>
  <c r="E14" i="8" s="1"/>
  <c r="C13" i="8"/>
  <c r="C14" i="8" s="1"/>
  <c r="G19" i="4"/>
  <c r="E19" i="4"/>
  <c r="C19" i="4"/>
  <c r="K18" i="4"/>
  <c r="I27" i="7" l="1"/>
  <c r="C23" i="8"/>
  <c r="E22" i="8"/>
  <c r="E23" i="8" s="1"/>
  <c r="G22" i="8"/>
  <c r="G23" i="8" s="1"/>
  <c r="C22" i="4"/>
  <c r="C23" i="4" s="1"/>
  <c r="E22" i="4"/>
  <c r="E23" i="4" s="1"/>
  <c r="G22" i="4"/>
  <c r="G23" i="4" s="1"/>
  <c r="K27" i="7"/>
  <c r="G31" i="7"/>
  <c r="I60" i="7"/>
  <c r="I62" i="7" s="1"/>
  <c r="E60" i="7"/>
  <c r="E62" i="7" s="1"/>
  <c r="G60" i="7"/>
  <c r="G62" i="7" s="1"/>
  <c r="K60" i="7"/>
  <c r="K62" i="7" s="1"/>
  <c r="J64" i="6"/>
  <c r="J76" i="6" s="1"/>
  <c r="F64" i="6"/>
  <c r="F76" i="6" s="1"/>
  <c r="H64" i="6"/>
  <c r="H76" i="6" s="1"/>
  <c r="L64" i="6"/>
  <c r="L76" i="6" s="1"/>
  <c r="F37" i="6"/>
  <c r="J37" i="6"/>
  <c r="H37" i="6"/>
  <c r="L37" i="6"/>
  <c r="K64" i="7" l="1"/>
  <c r="K68" i="7" s="1"/>
  <c r="K9" i="9"/>
  <c r="K22" i="9" s="1"/>
  <c r="K38" i="9" s="1"/>
  <c r="K42" i="9" s="1"/>
  <c r="K69" i="9" s="1"/>
  <c r="K71" i="9" s="1"/>
  <c r="G64" i="7"/>
  <c r="G72" i="7" s="1"/>
  <c r="G9" i="9"/>
  <c r="G22" i="9" s="1"/>
  <c r="G38" i="9" s="1"/>
  <c r="G42" i="9" s="1"/>
  <c r="G69" i="9" s="1"/>
  <c r="G71" i="9" s="1"/>
  <c r="E64" i="7"/>
  <c r="E72" i="7" s="1"/>
  <c r="E9" i="9"/>
  <c r="E22" i="9" s="1"/>
  <c r="E38" i="9" s="1"/>
  <c r="E42" i="9" s="1"/>
  <c r="E69" i="9" s="1"/>
  <c r="E71" i="9" s="1"/>
  <c r="E72" i="9" s="1"/>
  <c r="I64" i="7"/>
  <c r="I72" i="7" s="1"/>
  <c r="I9" i="9"/>
  <c r="I22" i="9" s="1"/>
  <c r="I38" i="9" s="1"/>
  <c r="I42" i="9" s="1"/>
  <c r="I69" i="9" s="1"/>
  <c r="I71" i="9" s="1"/>
  <c r="I72" i="9" s="1"/>
  <c r="E68" i="7"/>
  <c r="J77" i="6"/>
  <c r="F77" i="6"/>
  <c r="H77" i="6"/>
  <c r="I13" i="8"/>
  <c r="I14" i="8" s="1"/>
  <c r="K11" i="8"/>
  <c r="K13" i="8" s="1"/>
  <c r="K14" i="8" s="1"/>
  <c r="L77" i="6"/>
  <c r="G68" i="7" l="1"/>
  <c r="I68" i="7"/>
  <c r="K72" i="7"/>
  <c r="I19" i="8"/>
  <c r="I19" i="4"/>
  <c r="I22" i="4" s="1"/>
  <c r="K17" i="4"/>
  <c r="I13" i="4"/>
  <c r="K11" i="4"/>
  <c r="I22" i="8" l="1"/>
  <c r="I23" i="8" s="1"/>
  <c r="K17" i="8"/>
  <c r="K19" i="8" s="1"/>
  <c r="I14" i="4"/>
  <c r="K13" i="4"/>
  <c r="K14" i="4" s="1"/>
  <c r="I23" i="4"/>
  <c r="K19" i="4"/>
  <c r="K22" i="8" l="1"/>
  <c r="K23" i="8" s="1"/>
  <c r="K22" i="4"/>
  <c r="K23" i="4" s="1"/>
</calcChain>
</file>

<file path=xl/sharedStrings.xml><?xml version="1.0" encoding="utf-8"?>
<sst xmlns="http://schemas.openxmlformats.org/spreadsheetml/2006/main" count="315" uniqueCount="195">
  <si>
    <t>Other current liabilities</t>
  </si>
  <si>
    <t xml:space="preserve">Share capital </t>
  </si>
  <si>
    <t>Unappropriated</t>
  </si>
  <si>
    <t>The accompanying notes are an integral part of the financial statements.</t>
  </si>
  <si>
    <t>Note</t>
  </si>
  <si>
    <t xml:space="preserve">Other current assets </t>
  </si>
  <si>
    <t>Assets</t>
  </si>
  <si>
    <t>Current assets</t>
  </si>
  <si>
    <t>Total current assets</t>
  </si>
  <si>
    <t>Non-current assets</t>
  </si>
  <si>
    <t>Total non-current assets</t>
  </si>
  <si>
    <t>Total assets</t>
  </si>
  <si>
    <t>Liabilities and shareholders' equity</t>
  </si>
  <si>
    <t>Current liabilities</t>
  </si>
  <si>
    <t>Total current liabilities</t>
  </si>
  <si>
    <t>Total liabilities</t>
  </si>
  <si>
    <t>Shareholders' equity</t>
  </si>
  <si>
    <t>Total shareholders' equity</t>
  </si>
  <si>
    <t>Total liabilities and shareholders' equity</t>
  </si>
  <si>
    <t>Revenues</t>
  </si>
  <si>
    <t>Total revenues</t>
  </si>
  <si>
    <t xml:space="preserve">Expenses </t>
  </si>
  <si>
    <t xml:space="preserve">Total expenses </t>
  </si>
  <si>
    <t>Cash and cash equivalents</t>
  </si>
  <si>
    <t>Total non-current liabilities</t>
  </si>
  <si>
    <t>Administrative expenses</t>
  </si>
  <si>
    <t>Directors</t>
  </si>
  <si>
    <t>Appropriated -</t>
  </si>
  <si>
    <t>Current portion of financial lease receivables</t>
  </si>
  <si>
    <t xml:space="preserve">Restricted bank deposits </t>
  </si>
  <si>
    <t>Equipment</t>
  </si>
  <si>
    <t xml:space="preserve">Intangible assets </t>
  </si>
  <si>
    <t>Current portion of factoring receivables</t>
  </si>
  <si>
    <t xml:space="preserve">   operating assets and liabilities</t>
  </si>
  <si>
    <t>Operating assets (increase) decrease</t>
  </si>
  <si>
    <t xml:space="preserve">   Factoring receivables</t>
  </si>
  <si>
    <t xml:space="preserve">   Other current assets</t>
  </si>
  <si>
    <t xml:space="preserve">   Other current liabilities</t>
  </si>
  <si>
    <t>Cash flows from financing activities</t>
  </si>
  <si>
    <t>Profit or loss:</t>
  </si>
  <si>
    <t xml:space="preserve">   Loan receivables</t>
  </si>
  <si>
    <t>(Unaudited</t>
  </si>
  <si>
    <t>(Audited)</t>
  </si>
  <si>
    <t>but reviewed)</t>
  </si>
  <si>
    <t>(Unit: Thousand Baht)</t>
  </si>
  <si>
    <t>(Unaudited but reviewed)</t>
  </si>
  <si>
    <t>Total comprehensive income for the period</t>
  </si>
  <si>
    <t>Cash and cash equivalents at beginning of the period</t>
  </si>
  <si>
    <t xml:space="preserve">Cash and cash equivalents at end of the period </t>
  </si>
  <si>
    <t>Deferred tax assets</t>
  </si>
  <si>
    <t>Income tax payable</t>
  </si>
  <si>
    <t>Non-current liabilities</t>
  </si>
  <si>
    <t>Share premium</t>
  </si>
  <si>
    <t>Current portion of hire-purchase receivables</t>
  </si>
  <si>
    <t>Current portion of loan receivables</t>
  </si>
  <si>
    <t>Cash paid for purchase of equipment</t>
  </si>
  <si>
    <t>Other comprehensive income for the period:</t>
  </si>
  <si>
    <t xml:space="preserve">   Appropriated - statutory reserve</t>
  </si>
  <si>
    <t xml:space="preserve">   Unappropriated</t>
  </si>
  <si>
    <t xml:space="preserve">   Depreciation and amortisation</t>
  </si>
  <si>
    <t xml:space="preserve">   Hire-purchase receivables</t>
  </si>
  <si>
    <t xml:space="preserve">   Financial lease receivables </t>
  </si>
  <si>
    <t xml:space="preserve">   Finance cost</t>
  </si>
  <si>
    <t>(Unit: Thousand Baht except earnings per share expressed in Baht)</t>
  </si>
  <si>
    <t xml:space="preserve">Current portion of debentures </t>
  </si>
  <si>
    <t xml:space="preserve">   Issued and fully paid-up</t>
  </si>
  <si>
    <t>Properties foreclosed</t>
  </si>
  <si>
    <t>Loan receivables - net of current portion</t>
  </si>
  <si>
    <t>Cash paid for purchase of trading securities</t>
  </si>
  <si>
    <t>Hire-purchase receivables - net of current portion</t>
  </si>
  <si>
    <t>Financial lease receivables - net of current portion</t>
  </si>
  <si>
    <t>4</t>
  </si>
  <si>
    <t>5</t>
  </si>
  <si>
    <t>Cash flows from operating activities</t>
  </si>
  <si>
    <t xml:space="preserve">   Registered</t>
  </si>
  <si>
    <t>statutory reserve</t>
  </si>
  <si>
    <t xml:space="preserve">Issued and fully </t>
  </si>
  <si>
    <t>Consolidated financial statements</t>
  </si>
  <si>
    <t>Separate financial statements</t>
  </si>
  <si>
    <t xml:space="preserve">Adjustment to reconcile profit before income tax expenses </t>
  </si>
  <si>
    <t xml:space="preserve">   to net cash provided by (paid from) operating activities</t>
  </si>
  <si>
    <t xml:space="preserve">Total </t>
  </si>
  <si>
    <t xml:space="preserve">shareholders' </t>
  </si>
  <si>
    <t xml:space="preserve">equity </t>
  </si>
  <si>
    <t xml:space="preserve"> share capital</t>
  </si>
  <si>
    <t xml:space="preserve"> paid-up</t>
  </si>
  <si>
    <t>Other comprehensive income for the period</t>
  </si>
  <si>
    <t xml:space="preserve">Factoring receivables - net of current portion </t>
  </si>
  <si>
    <t>Operating liabilities increase (decrease)</t>
  </si>
  <si>
    <t>Cash receipt for sales of trading securities</t>
  </si>
  <si>
    <t>Supplement disclosures of cash flows information</t>
  </si>
  <si>
    <t>Non-cash items</t>
  </si>
  <si>
    <t>Statement of change in shareholders' equity</t>
  </si>
  <si>
    <t>Statement of change in shareholders' equity (continued)</t>
  </si>
  <si>
    <t xml:space="preserve">      (Thousand shares)</t>
  </si>
  <si>
    <t xml:space="preserve">   Weighted average number of ordinary shares</t>
  </si>
  <si>
    <t>3</t>
  </si>
  <si>
    <t>Right-of-use assets</t>
  </si>
  <si>
    <t>Other long-term provisions</t>
  </si>
  <si>
    <t>Interest incomes</t>
  </si>
  <si>
    <t>Fees and service incomes</t>
  </si>
  <si>
    <t>Other incomes</t>
  </si>
  <si>
    <t>9</t>
  </si>
  <si>
    <t xml:space="preserve">Statement of comprehensive income </t>
  </si>
  <si>
    <t>Other current financial liabilities</t>
  </si>
  <si>
    <t xml:space="preserve">Statements of financial position </t>
  </si>
  <si>
    <t>Lease IT Public Company Limited and its subsidiaries</t>
  </si>
  <si>
    <t>Current portion of lease liabilities</t>
  </si>
  <si>
    <t>Statements of financial position (continued)</t>
  </si>
  <si>
    <t>Statements of cash flows</t>
  </si>
  <si>
    <t>Statements of cash flows (continued)</t>
  </si>
  <si>
    <t xml:space="preserve">   Gain on sales of trading securities</t>
  </si>
  <si>
    <t xml:space="preserve">   Other current financial liabilities</t>
  </si>
  <si>
    <t>Repayment of lease liabilities</t>
  </si>
  <si>
    <t xml:space="preserve">   Interest income</t>
  </si>
  <si>
    <t xml:space="preserve">   Interest received</t>
  </si>
  <si>
    <t xml:space="preserve">   Interest paid</t>
  </si>
  <si>
    <t>Cash paid for redemption of debentures</t>
  </si>
  <si>
    <t>14</t>
  </si>
  <si>
    <t>Service expenses</t>
  </si>
  <si>
    <t>Investment in subsidiaries</t>
  </si>
  <si>
    <t>6</t>
  </si>
  <si>
    <t xml:space="preserve">   Other non-current financial liabilities</t>
  </si>
  <si>
    <t>13</t>
  </si>
  <si>
    <t xml:space="preserve">Finance cost </t>
  </si>
  <si>
    <t>Loss for the period</t>
  </si>
  <si>
    <t>Cash paid for purchase of intangible asset</t>
  </si>
  <si>
    <t xml:space="preserve">      601,732,935 ordinary shares of Baht 1 each</t>
  </si>
  <si>
    <t xml:space="preserve">      442,931,237 ordinary shares of Baht 1 each</t>
  </si>
  <si>
    <t xml:space="preserve">   Accounts payable from purchases of intangible assets</t>
  </si>
  <si>
    <t>12</t>
  </si>
  <si>
    <t>Balance as at 1 January 2024</t>
  </si>
  <si>
    <t>Debentures - net of current  portion</t>
  </si>
  <si>
    <t>Other non-current financial liabilties</t>
  </si>
  <si>
    <t>15</t>
  </si>
  <si>
    <t>Current portion of long-term loan receivables</t>
  </si>
  <si>
    <t>Long-term loan receivables - net of current portion</t>
  </si>
  <si>
    <t>Retained earnings (deficit)</t>
  </si>
  <si>
    <t>Earnings (loss) per share</t>
  </si>
  <si>
    <t xml:space="preserve">   Long-term loan receivables</t>
  </si>
  <si>
    <t>Cash flows from investing activities</t>
  </si>
  <si>
    <t xml:space="preserve">Profit (loss) from operating activities before change in </t>
  </si>
  <si>
    <t xml:space="preserve">   Dividend income from subsidiary</t>
  </si>
  <si>
    <t xml:space="preserve">Income tax revenues (expenses) </t>
  </si>
  <si>
    <t xml:space="preserve">   Cash received (paid) from income tax </t>
  </si>
  <si>
    <t xml:space="preserve">   Installment account receivables</t>
  </si>
  <si>
    <t>Net cash flows from (used in) investing activities</t>
  </si>
  <si>
    <t>31 December 2024</t>
  </si>
  <si>
    <t>Installment account receivables - net of current portion</t>
  </si>
  <si>
    <t>Lease liabilities - net of current portion</t>
  </si>
  <si>
    <t>Balance as at 1 January 2025</t>
  </si>
  <si>
    <t>11</t>
  </si>
  <si>
    <t>Short-term loans to subsidiary</t>
  </si>
  <si>
    <t>Cash receipt from from dividend from subsidiary</t>
  </si>
  <si>
    <t>Trade and other current receivables</t>
  </si>
  <si>
    <t>Current portion of installment account receivables</t>
  </si>
  <si>
    <t>Trade and other current payables</t>
  </si>
  <si>
    <t xml:space="preserve">Non-current provision for employee benefits  </t>
  </si>
  <si>
    <t>Operating income (loss)</t>
  </si>
  <si>
    <t xml:space="preserve">Profit (loss) before income tax </t>
  </si>
  <si>
    <t>Profit (loss) for the period</t>
  </si>
  <si>
    <t xml:space="preserve">Basic earnings (loss) per share </t>
  </si>
  <si>
    <t xml:space="preserve">   Earnings (loss) attributable to equity holders of the Company</t>
  </si>
  <si>
    <t xml:space="preserve">   Provision for employee benefits</t>
  </si>
  <si>
    <t xml:space="preserve">   Trade and other current receivables</t>
  </si>
  <si>
    <t xml:space="preserve">   Trade and other current payables</t>
  </si>
  <si>
    <t>Cash receipt from sale of equipment</t>
  </si>
  <si>
    <t>Net increase (decrease) in cash and cash equivalents</t>
  </si>
  <si>
    <t>Profit for the period</t>
  </si>
  <si>
    <t xml:space="preserve">   Loss on sales of equipment</t>
  </si>
  <si>
    <t>Total comprehensive income (loss) for the period</t>
  </si>
  <si>
    <t xml:space="preserve">   Gain on fair value adjustments of trading securities</t>
  </si>
  <si>
    <t>Cash receipt from issuance of debentures</t>
  </si>
  <si>
    <t>19</t>
  </si>
  <si>
    <t>Cash receipt from short-term loan from financial institutions</t>
  </si>
  <si>
    <t>Repayment of short-term loan from financial institutions</t>
  </si>
  <si>
    <t xml:space="preserve">   Transfer from loan receivables to properties foreclosed</t>
  </si>
  <si>
    <t>As at 30 September 2025</t>
  </si>
  <si>
    <t>30 September 2025</t>
  </si>
  <si>
    <t>For the three-month period ended 30 September 2025</t>
  </si>
  <si>
    <t>For the nine-month period ended 30 September 2025</t>
  </si>
  <si>
    <t>Balance as at 30 September 2024</t>
  </si>
  <si>
    <t>Balance as at 30 September 2025</t>
  </si>
  <si>
    <t xml:space="preserve">   Properties forelosed</t>
  </si>
  <si>
    <t>16</t>
  </si>
  <si>
    <t>17</t>
  </si>
  <si>
    <t>Expected credit losses (reversal)</t>
  </si>
  <si>
    <t>Decrease in appropriated statutory reserve (Note 19)</t>
  </si>
  <si>
    <t>Transfer of share premium (Note 19)</t>
  </si>
  <si>
    <t xml:space="preserve">   Expected credit losses (reversal)</t>
  </si>
  <si>
    <t>Cash flows from (used in) operating activities</t>
  </si>
  <si>
    <t>Net cash flows from (used in) operating activities</t>
  </si>
  <si>
    <t>Increase in short-term loans to subsidiary</t>
  </si>
  <si>
    <t xml:space="preserve">Decrease in restricted bank deposits </t>
  </si>
  <si>
    <t>Net cash flows used in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</si>
</sst>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164" formatCode="_-* #,##0.00_-;\-* #,##0.00_-;_-* &quot;-&quot;??_-;_-@_-"/>
    <numFmt numFmtId="165" formatCode="#,##0\ ;\(#,##0\)"/>
    <numFmt numFmtId="166" formatCode="#,##0.00\ ;\(#,##0.00\)"/>
    <numFmt numFmtId="167" formatCode="0.0%"/>
    <numFmt numFmtId="168" formatCode="0.00_)"/>
    <numFmt numFmtId="169" formatCode="_(* #,##0_);_(* \(#,##0\);_(* &quot;-&quot;??_);_(@_)"/>
    <numFmt numFmtId="170" formatCode="dd\-mmm\-yy_)"/>
    <numFmt numFmtId="171" formatCode="#,##0.00\ &quot;F&quot;;\-#,##0.00\ &quot;F&quot;"/>
    <numFmt numFmtId="172" formatCode="_-* #,##0_-;\-* #,##0_-;_-* &quot;-&quot;??_-;_-@_-"/>
    <numFmt numFmtId="173" formatCode="#,##0;\(#,##0\)"/>
    <numFmt numFmtId="174" formatCode="_(* #,##0.000_);_(* \(#,##0.000\);_(* &quot;-&quot;???_);_(@_)"/>
    <numFmt numFmtId="175" formatCode="_(* #,##0.000_);_(* \(#,##0.000\);_(* &quot;-&quot;??_);_(@_)"/>
  </numFmts>
  <fonts count="17">
    <font>
      <sz val="11"/>
      <name val="Times New Roman"/>
      <family val="1"/>
    </font>
    <font>
      <sz val="12"/>
      <name val="EucrosiaUPC"/>
      <family val="1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4"/>
      <name val="Cordia New"/>
      <family val="2"/>
    </font>
    <font>
      <sz val="10"/>
      <name val="ApFont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39" fontId="0" fillId="0" borderId="0"/>
    <xf numFmtId="40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" fillId="0" borderId="0"/>
    <xf numFmtId="170" fontId="3" fillId="0" borderId="0"/>
    <xf numFmtId="167" fontId="3" fillId="0" borderId="0"/>
    <xf numFmtId="38" fontId="4" fillId="2" borderId="0" applyNumberFormat="0" applyBorder="0" applyAlignment="0" applyProtection="0"/>
    <xf numFmtId="10" fontId="4" fillId="3" borderId="1" applyNumberFormat="0" applyBorder="0" applyAlignment="0" applyProtection="0"/>
    <xf numFmtId="37" fontId="5" fillId="0" borderId="0"/>
    <xf numFmtId="168" fontId="6" fillId="0" borderId="0"/>
    <xf numFmtId="0" fontId="8" fillId="0" borderId="0"/>
    <xf numFmtId="10" fontId="2" fillId="0" borderId="0" applyFont="0" applyFill="0" applyBorder="0" applyAlignment="0" applyProtection="0"/>
    <xf numFmtId="1" fontId="2" fillId="0" borderId="2" applyNumberFormat="0" applyFill="0" applyAlignment="0" applyProtection="0">
      <alignment horizontal="center" vertical="center"/>
    </xf>
  </cellStyleXfs>
  <cellXfs count="128">
    <xf numFmtId="39" fontId="0" fillId="0" borderId="0" xfId="0"/>
    <xf numFmtId="41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9" fontId="10" fillId="0" borderId="0" xfId="0" applyFont="1" applyAlignment="1">
      <alignment horizontal="center" vertical="center"/>
    </xf>
    <xf numFmtId="39" fontId="12" fillId="0" borderId="0" xfId="0" applyFont="1" applyAlignment="1">
      <alignment vertical="center"/>
    </xf>
    <xf numFmtId="39" fontId="13" fillId="0" borderId="0" xfId="0" applyFont="1" applyAlignment="1">
      <alignment horizontal="centerContinuous" vertical="center"/>
    </xf>
    <xf numFmtId="40" fontId="13" fillId="0" borderId="0" xfId="1" applyFont="1" applyFill="1" applyAlignment="1">
      <alignment horizontal="centerContinuous" vertical="center"/>
    </xf>
    <xf numFmtId="49" fontId="13" fillId="0" borderId="0" xfId="0" applyNumberFormat="1" applyFont="1" applyAlignment="1">
      <alignment horizontal="centerContinuous" vertical="center"/>
    </xf>
    <xf numFmtId="39" fontId="13" fillId="0" borderId="0" xfId="0" applyFont="1" applyAlignment="1">
      <alignment vertical="center"/>
    </xf>
    <xf numFmtId="49" fontId="13" fillId="0" borderId="0" xfId="0" quotePrefix="1" applyNumberFormat="1" applyFont="1" applyAlignment="1">
      <alignment horizontal="centerContinuous" vertical="center"/>
    </xf>
    <xf numFmtId="49" fontId="13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center"/>
    </xf>
    <xf numFmtId="0" fontId="13" fillId="0" borderId="3" xfId="0" quotePrefix="1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37" fontId="15" fillId="0" borderId="0" xfId="0" applyNumberFormat="1" applyFont="1" applyAlignment="1">
      <alignment horizontal="center" vertical="center"/>
    </xf>
    <xf numFmtId="0" fontId="13" fillId="0" borderId="0" xfId="0" quotePrefix="1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1" applyNumberFormat="1" applyFont="1" applyFill="1" applyBorder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39" fontId="9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41" fontId="9" fillId="0" borderId="0" xfId="2" applyNumberFormat="1" applyFont="1" applyFill="1" applyAlignment="1">
      <alignment vertical="center"/>
    </xf>
    <xf numFmtId="41" fontId="13" fillId="0" borderId="4" xfId="2" applyNumberFormat="1" applyFont="1" applyFill="1" applyBorder="1" applyAlignment="1">
      <alignment vertical="center"/>
    </xf>
    <xf numFmtId="40" fontId="13" fillId="0" borderId="0" xfId="1" applyFont="1" applyFill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2" applyNumberFormat="1" applyFont="1" applyFill="1" applyAlignment="1">
      <alignment vertical="center"/>
    </xf>
    <xf numFmtId="41" fontId="9" fillId="0" borderId="0" xfId="3" applyNumberFormat="1" applyFont="1" applyFill="1" applyAlignment="1">
      <alignment vertical="center"/>
    </xf>
    <xf numFmtId="41" fontId="9" fillId="0" borderId="3" xfId="2" applyNumberFormat="1" applyFont="1" applyFill="1" applyBorder="1" applyAlignment="1">
      <alignment vertical="center"/>
    </xf>
    <xf numFmtId="41" fontId="9" fillId="0" borderId="3" xfId="0" applyNumberFormat="1" applyFont="1" applyBorder="1" applyAlignment="1">
      <alignment vertical="center"/>
    </xf>
    <xf numFmtId="40" fontId="13" fillId="0" borderId="0" xfId="1" applyFont="1" applyFill="1" applyBorder="1" applyAlignment="1">
      <alignment vertical="center"/>
    </xf>
    <xf numFmtId="41" fontId="13" fillId="0" borderId="5" xfId="2" applyNumberFormat="1" applyFont="1" applyFill="1" applyBorder="1" applyAlignment="1">
      <alignment vertical="center"/>
    </xf>
    <xf numFmtId="49" fontId="13" fillId="0" borderId="0" xfId="0" quotePrefix="1" applyNumberFormat="1" applyFont="1" applyAlignment="1">
      <alignment horizontal="center" vertical="center"/>
    </xf>
    <xf numFmtId="41" fontId="13" fillId="0" borderId="4" xfId="2" applyNumberFormat="1" applyFont="1" applyFill="1" applyBorder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41" fontId="13" fillId="0" borderId="6" xfId="2" applyNumberFormat="1" applyFont="1" applyFill="1" applyBorder="1" applyAlignment="1">
      <alignment horizontal="right" vertical="center"/>
    </xf>
    <xf numFmtId="41" fontId="13" fillId="0" borderId="0" xfId="3" applyNumberFormat="1" applyFont="1" applyFill="1" applyBorder="1" applyAlignment="1">
      <alignment horizontal="right" vertical="center"/>
    </xf>
    <xf numFmtId="169" fontId="13" fillId="0" borderId="0" xfId="1" applyNumberFormat="1" applyFont="1" applyFill="1" applyAlignment="1">
      <alignment vertical="center"/>
    </xf>
    <xf numFmtId="41" fontId="13" fillId="0" borderId="0" xfId="2" applyNumberFormat="1" applyFont="1" applyFill="1" applyBorder="1" applyAlignment="1">
      <alignment vertical="center"/>
    </xf>
    <xf numFmtId="41" fontId="9" fillId="0" borderId="0" xfId="2" applyNumberFormat="1" applyFont="1" applyFill="1" applyBorder="1" applyAlignment="1">
      <alignment vertical="center"/>
    </xf>
    <xf numFmtId="165" fontId="9" fillId="0" borderId="0" xfId="0" applyNumberFormat="1" applyFont="1" applyAlignment="1">
      <alignment vertical="center"/>
    </xf>
    <xf numFmtId="41" fontId="13" fillId="0" borderId="0" xfId="1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37" fontId="13" fillId="0" borderId="0" xfId="0" applyNumberFormat="1" applyFont="1" applyAlignment="1">
      <alignment horizontal="right" vertical="center"/>
    </xf>
    <xf numFmtId="37" fontId="12" fillId="0" borderId="0" xfId="0" applyNumberFormat="1" applyFont="1" applyAlignment="1">
      <alignment horizontal="left" vertical="center"/>
    </xf>
    <xf numFmtId="41" fontId="13" fillId="0" borderId="0" xfId="0" quotePrefix="1" applyNumberFormat="1" applyFont="1" applyAlignment="1">
      <alignment horizontal="right" vertical="center"/>
    </xf>
    <xf numFmtId="0" fontId="15" fillId="0" borderId="0" xfId="0" quotePrefix="1" applyNumberFormat="1" applyFont="1" applyAlignment="1">
      <alignment horizontal="center" vertical="center"/>
    </xf>
    <xf numFmtId="41" fontId="13" fillId="0" borderId="4" xfId="3" applyNumberFormat="1" applyFont="1" applyFill="1" applyBorder="1" applyAlignment="1">
      <alignment vertical="center"/>
    </xf>
    <xf numFmtId="41" fontId="13" fillId="0" borderId="0" xfId="3" applyNumberFormat="1" applyFont="1" applyFill="1" applyAlignment="1">
      <alignment vertical="center"/>
    </xf>
    <xf numFmtId="2" fontId="10" fillId="0" borderId="0" xfId="0" applyNumberFormat="1" applyFont="1" applyAlignment="1">
      <alignment horizontal="center" vertical="center"/>
    </xf>
    <xf numFmtId="41" fontId="13" fillId="0" borderId="3" xfId="3" applyNumberFormat="1" applyFont="1" applyFill="1" applyBorder="1" applyAlignment="1">
      <alignment horizontal="right" vertical="center"/>
    </xf>
    <xf numFmtId="41" fontId="13" fillId="0" borderId="0" xfId="3" applyNumberFormat="1" applyFont="1" applyFill="1" applyBorder="1" applyAlignment="1">
      <alignment vertical="center"/>
    </xf>
    <xf numFmtId="0" fontId="12" fillId="0" borderId="0" xfId="0" applyNumberFormat="1" applyFont="1" applyAlignment="1">
      <alignment vertical="center"/>
    </xf>
    <xf numFmtId="37" fontId="13" fillId="0" borderId="0" xfId="0" applyNumberFormat="1" applyFont="1" applyAlignment="1">
      <alignment vertical="center"/>
    </xf>
    <xf numFmtId="41" fontId="13" fillId="0" borderId="3" xfId="2" applyNumberFormat="1" applyFont="1" applyFill="1" applyBorder="1" applyAlignment="1">
      <alignment vertical="center"/>
    </xf>
    <xf numFmtId="41" fontId="9" fillId="0" borderId="5" xfId="2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39" fontId="9" fillId="0" borderId="0" xfId="0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17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7" fontId="13" fillId="0" borderId="5" xfId="0" applyNumberFormat="1" applyFont="1" applyBorder="1" applyAlignment="1">
      <alignment vertical="center"/>
    </xf>
    <xf numFmtId="173" fontId="13" fillId="0" borderId="0" xfId="0" applyNumberFormat="1" applyFont="1" applyAlignment="1">
      <alignment vertical="center"/>
    </xf>
    <xf numFmtId="37" fontId="9" fillId="0" borderId="0" xfId="0" applyNumberFormat="1" applyFont="1" applyAlignment="1">
      <alignment horizontal="right" vertical="center"/>
    </xf>
    <xf numFmtId="39" fontId="11" fillId="0" borderId="0" xfId="0" applyFont="1" applyAlignment="1">
      <alignment vertical="center"/>
    </xf>
    <xf numFmtId="39" fontId="9" fillId="0" borderId="0" xfId="0" applyFont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40" fontId="9" fillId="0" borderId="0" xfId="1" applyFont="1" applyFill="1" applyAlignment="1">
      <alignment horizontal="centerContinuous" vertical="center"/>
    </xf>
    <xf numFmtId="49" fontId="11" fillId="0" borderId="0" xfId="0" quotePrefix="1" applyNumberFormat="1" applyFont="1" applyAlignment="1">
      <alignment horizontal="left" vertical="center"/>
    </xf>
    <xf numFmtId="49" fontId="9" fillId="0" borderId="0" xfId="0" quotePrefix="1" applyNumberFormat="1" applyFont="1" applyAlignment="1">
      <alignment horizontal="centerContinuous" vertical="center"/>
    </xf>
    <xf numFmtId="49" fontId="1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39" fontId="9" fillId="0" borderId="3" xfId="0" applyFont="1" applyBorder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41" fontId="9" fillId="0" borderId="8" xfId="2" applyNumberFormat="1" applyFont="1" applyFill="1" applyBorder="1" applyAlignment="1">
      <alignment horizontal="center" vertical="center"/>
    </xf>
    <xf numFmtId="41" fontId="9" fillId="0" borderId="9" xfId="2" applyNumberFormat="1" applyFont="1" applyFill="1" applyBorder="1" applyAlignment="1">
      <alignment horizontal="center" vertical="center"/>
    </xf>
    <xf numFmtId="41" fontId="9" fillId="0" borderId="10" xfId="2" applyNumberFormat="1" applyFont="1" applyFill="1" applyBorder="1" applyAlignment="1">
      <alignment horizontal="center" vertical="center"/>
    </xf>
    <xf numFmtId="41" fontId="9" fillId="0" borderId="0" xfId="2" applyNumberFormat="1" applyFont="1" applyFill="1" applyAlignment="1">
      <alignment horizontal="center" vertical="center"/>
    </xf>
    <xf numFmtId="41" fontId="9" fillId="0" borderId="8" xfId="1" applyNumberFormat="1" applyFont="1" applyFill="1" applyBorder="1" applyAlignment="1">
      <alignment horizontal="center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1" applyNumberFormat="1" applyFont="1" applyFill="1" applyBorder="1" applyAlignment="1">
      <alignment vertical="center"/>
    </xf>
    <xf numFmtId="41" fontId="9" fillId="0" borderId="9" xfId="1" applyNumberFormat="1" applyFont="1" applyFill="1" applyBorder="1" applyAlignment="1">
      <alignment horizontal="center" vertical="center"/>
    </xf>
    <xf numFmtId="41" fontId="11" fillId="0" borderId="0" xfId="0" applyNumberFormat="1" applyFont="1" applyAlignment="1">
      <alignment vertical="center"/>
    </xf>
    <xf numFmtId="169" fontId="13" fillId="0" borderId="0" xfId="1" applyNumberFormat="1" applyFont="1" applyFill="1" applyAlignment="1">
      <alignment horizontal="centerContinuous" vertical="center"/>
    </xf>
    <xf numFmtId="169" fontId="13" fillId="0" borderId="0" xfId="1" applyNumberFormat="1" applyFont="1" applyFill="1" applyBorder="1" applyAlignment="1">
      <alignment horizontal="centerContinuous" vertical="center"/>
    </xf>
    <xf numFmtId="41" fontId="13" fillId="0" borderId="0" xfId="2" applyNumberFormat="1" applyFont="1" applyFill="1" applyBorder="1" applyAlignment="1">
      <alignment horizontal="right" vertical="center"/>
    </xf>
    <xf numFmtId="41" fontId="13" fillId="0" borderId="0" xfId="2" applyNumberFormat="1" applyFont="1" applyFill="1" applyAlignment="1">
      <alignment horizontal="right" vertical="center"/>
    </xf>
    <xf numFmtId="41" fontId="9" fillId="0" borderId="0" xfId="2" applyNumberFormat="1" applyFont="1" applyFill="1" applyBorder="1" applyAlignment="1">
      <alignment horizontal="right" vertical="center"/>
    </xf>
    <xf numFmtId="172" fontId="9" fillId="0" borderId="0" xfId="2" applyNumberFormat="1" applyFont="1" applyFill="1" applyAlignment="1">
      <alignment vertical="center"/>
    </xf>
    <xf numFmtId="41" fontId="13" fillId="0" borderId="0" xfId="3" applyNumberFormat="1" applyFont="1" applyFill="1" applyAlignment="1">
      <alignment horizontal="right" vertical="center"/>
    </xf>
    <xf numFmtId="41" fontId="9" fillId="0" borderId="0" xfId="3" applyNumberFormat="1" applyFont="1" applyFill="1" applyAlignment="1">
      <alignment horizontal="right" vertical="center"/>
    </xf>
    <xf numFmtId="41" fontId="9" fillId="0" borderId="3" xfId="2" applyNumberFormat="1" applyFont="1" applyFill="1" applyBorder="1" applyAlignment="1">
      <alignment horizontal="right" vertical="center"/>
    </xf>
    <xf numFmtId="169" fontId="13" fillId="0" borderId="0" xfId="2" applyNumberFormat="1" applyFont="1" applyFill="1" applyBorder="1" applyAlignment="1">
      <alignment vertical="center"/>
    </xf>
    <xf numFmtId="169" fontId="9" fillId="0" borderId="0" xfId="2" applyNumberFormat="1" applyFont="1" applyFill="1" applyBorder="1" applyAlignment="1">
      <alignment vertical="center"/>
    </xf>
    <xf numFmtId="169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right" vertical="center"/>
    </xf>
    <xf numFmtId="41" fontId="13" fillId="0" borderId="0" xfId="1" applyNumberFormat="1" applyFont="1" applyFill="1" applyBorder="1" applyAlignment="1">
      <alignment horizontal="right" vertical="center"/>
    </xf>
    <xf numFmtId="169" fontId="13" fillId="0" borderId="0" xfId="1" applyNumberFormat="1" applyFont="1" applyFill="1" applyBorder="1" applyAlignment="1">
      <alignment vertical="center"/>
    </xf>
    <xf numFmtId="41" fontId="9" fillId="0" borderId="0" xfId="2" applyNumberFormat="1" applyFont="1" applyFill="1" applyAlignment="1">
      <alignment horizontal="right" vertical="center"/>
    </xf>
    <xf numFmtId="41" fontId="13" fillId="0" borderId="10" xfId="2" applyNumberFormat="1" applyFont="1" applyFill="1" applyBorder="1" applyAlignment="1">
      <alignment horizontal="right" vertical="center"/>
    </xf>
    <xf numFmtId="39" fontId="16" fillId="0" borderId="0" xfId="0" applyFont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169" fontId="9" fillId="0" borderId="0" xfId="0" applyNumberFormat="1" applyFont="1" applyAlignment="1">
      <alignment vertical="center"/>
    </xf>
    <xf numFmtId="40" fontId="13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39" fontId="13" fillId="0" borderId="0" xfId="0" applyFont="1" applyAlignment="1">
      <alignment horizontal="left" vertical="center"/>
    </xf>
    <xf numFmtId="49" fontId="13" fillId="0" borderId="0" xfId="0" quotePrefix="1" applyNumberFormat="1" applyFont="1" applyAlignment="1">
      <alignment horizontal="left" vertical="center"/>
    </xf>
    <xf numFmtId="40" fontId="9" fillId="0" borderId="0" xfId="0" applyNumberFormat="1" applyFont="1" applyAlignment="1">
      <alignment vertical="center"/>
    </xf>
    <xf numFmtId="40" fontId="12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49" fontId="14" fillId="0" borderId="0" xfId="0" quotePrefix="1" applyNumberFormat="1" applyFont="1" applyAlignment="1">
      <alignment horizontal="left" vertical="center"/>
    </xf>
    <xf numFmtId="39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centerContinuous" vertical="center"/>
    </xf>
    <xf numFmtId="49" fontId="14" fillId="0" borderId="0" xfId="0" quotePrefix="1" applyNumberFormat="1" applyFont="1" applyAlignment="1">
      <alignment horizontal="centerContinuous" vertical="center"/>
    </xf>
    <xf numFmtId="39" fontId="13" fillId="0" borderId="0" xfId="0" quotePrefix="1" applyFont="1" applyAlignment="1">
      <alignment vertical="center"/>
    </xf>
    <xf numFmtId="39" fontId="12" fillId="0" borderId="7" xfId="0" applyFont="1" applyBorder="1" applyAlignment="1">
      <alignment vertical="center"/>
    </xf>
    <xf numFmtId="39" fontId="13" fillId="0" borderId="7" xfId="0" applyFont="1" applyBorder="1" applyAlignment="1">
      <alignment vertical="center"/>
    </xf>
    <xf numFmtId="49" fontId="13" fillId="0" borderId="0" xfId="0" applyNumberFormat="1" applyFont="1" applyAlignment="1">
      <alignment horizontal="left" vertical="center"/>
    </xf>
    <xf numFmtId="175" fontId="9" fillId="0" borderId="5" xfId="0" applyNumberFormat="1" applyFont="1" applyBorder="1" applyAlignment="1">
      <alignment vertical="center"/>
    </xf>
    <xf numFmtId="39" fontId="13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39" fontId="9" fillId="0" borderId="3" xfId="0" applyFont="1" applyBorder="1" applyAlignment="1">
      <alignment horizontal="center" vertical="center"/>
    </xf>
    <xf numFmtId="49" fontId="9" fillId="0" borderId="3" xfId="0" quotePrefix="1" applyNumberFormat="1" applyFont="1" applyBorder="1" applyAlignment="1">
      <alignment horizontal="center" vertical="center"/>
    </xf>
  </cellXfs>
  <cellStyles count="14">
    <cellStyle name="Comma" xfId="1" builtinId="3"/>
    <cellStyle name="Comma 2" xfId="2" xr:uid="{00000000-0005-0000-0000-000001000000}"/>
    <cellStyle name="Comma 2 2" xfId="3" xr:uid="{00000000-0005-0000-0000-000002000000}"/>
    <cellStyle name="comma zerodec" xfId="4" xr:uid="{00000000-0005-0000-0000-000003000000}"/>
    <cellStyle name="Currency1" xfId="5" xr:uid="{00000000-0005-0000-0000-000004000000}"/>
    <cellStyle name="Dollar (zero dec)" xfId="6" xr:uid="{00000000-0005-0000-0000-000005000000}"/>
    <cellStyle name="Grey" xfId="7" xr:uid="{00000000-0005-0000-0000-000006000000}"/>
    <cellStyle name="Input [yellow]" xfId="8" xr:uid="{00000000-0005-0000-0000-000007000000}"/>
    <cellStyle name="no dec" xfId="9" xr:uid="{00000000-0005-0000-0000-000008000000}"/>
    <cellStyle name="Normal" xfId="0" builtinId="0"/>
    <cellStyle name="Normal - Style1" xfId="10" xr:uid="{00000000-0005-0000-0000-00000A000000}"/>
    <cellStyle name="Normal_CE-E" xfId="11" xr:uid="{00000000-0005-0000-0000-00000B000000}"/>
    <cellStyle name="Percent [2]" xfId="12" xr:uid="{00000000-0005-0000-0000-00000C000000}"/>
    <cellStyle name="Quantity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18" zoomScaleSheetLayoutView="68" workbookViewId="0"/>
  </sheetViews>
  <sheetFormatPr defaultColWidth="11.6640625" defaultRowHeight="13.8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showZeros="0" showOutlineSymbols="0" topLeftCell="B3627" zoomScaleNormal="1" zoomScaleSheetLayoutView="6" workbookViewId="0"/>
  </sheetViews>
  <sheetFormatPr defaultColWidth="7" defaultRowHeight="13.8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28" transitionEvaluation="1" transitionEntry="1"/>
  <dimension ref="A1:L83"/>
  <sheetViews>
    <sheetView showGridLines="0" tabSelected="1" topLeftCell="A28" zoomScale="70" zoomScaleNormal="70" zoomScaleSheetLayoutView="55" workbookViewId="0">
      <selection activeCell="S37" sqref="S37"/>
    </sheetView>
  </sheetViews>
  <sheetFormatPr defaultColWidth="9.5546875" defaultRowHeight="24" customHeight="1"/>
  <cols>
    <col min="1" max="1" width="37.33203125" style="110" customWidth="1"/>
    <col min="2" max="2" width="9.33203125" style="8" customWidth="1"/>
    <col min="3" max="3" width="1.5546875" style="8" customWidth="1"/>
    <col min="4" max="4" width="6" style="27" customWidth="1"/>
    <col min="5" max="5" width="1.5546875" style="19" customWidth="1"/>
    <col min="6" max="6" width="18.44140625" style="27" customWidth="1"/>
    <col min="7" max="7" width="1.5546875" style="8" customWidth="1"/>
    <col min="8" max="8" width="18.44140625" style="27" customWidth="1"/>
    <col min="9" max="9" width="1.5546875" style="8" customWidth="1"/>
    <col min="10" max="10" width="18.44140625" style="8" customWidth="1"/>
    <col min="11" max="11" width="1.5546875" style="8" customWidth="1"/>
    <col min="12" max="12" width="18.44140625" style="8" customWidth="1"/>
    <col min="13" max="13" width="0.5546875" style="8" customWidth="1"/>
    <col min="14" max="30" width="9.5546875" style="8"/>
    <col min="31" max="33" width="15.5546875" style="8" customWidth="1"/>
    <col min="34" max="51" width="9.5546875" style="8"/>
    <col min="52" max="56" width="10.5546875" style="8" customWidth="1"/>
    <col min="57" max="65" width="9.5546875" style="8"/>
    <col min="66" max="70" width="10.5546875" style="8" customWidth="1"/>
    <col min="71" max="16384" width="9.5546875" style="8"/>
  </cols>
  <sheetData>
    <row r="1" spans="1:12" ht="24" customHeight="1">
      <c r="A1" s="4" t="s">
        <v>106</v>
      </c>
      <c r="B1" s="5"/>
      <c r="C1" s="5"/>
      <c r="D1" s="6"/>
      <c r="E1" s="7"/>
      <c r="F1" s="6"/>
      <c r="H1" s="6"/>
    </row>
    <row r="2" spans="1:12" ht="24" customHeight="1">
      <c r="A2" s="4" t="s">
        <v>105</v>
      </c>
      <c r="B2" s="9"/>
      <c r="C2" s="9"/>
      <c r="D2" s="9"/>
      <c r="E2" s="9"/>
      <c r="F2" s="9"/>
      <c r="H2" s="9"/>
    </row>
    <row r="3" spans="1:12" ht="24" customHeight="1">
      <c r="A3" s="4" t="s">
        <v>177</v>
      </c>
      <c r="B3" s="9"/>
      <c r="C3" s="9"/>
      <c r="D3" s="9"/>
      <c r="E3" s="9"/>
      <c r="F3" s="9"/>
      <c r="H3" s="9"/>
    </row>
    <row r="4" spans="1:12" ht="24" customHeight="1">
      <c r="A4" s="8"/>
      <c r="B4" s="111"/>
      <c r="C4" s="111"/>
      <c r="D4" s="115"/>
      <c r="E4" s="111"/>
      <c r="F4" s="10"/>
      <c r="H4" s="10"/>
      <c r="L4" s="10" t="s">
        <v>44</v>
      </c>
    </row>
    <row r="5" spans="1:12" ht="24" customHeight="1">
      <c r="A5" s="8"/>
      <c r="B5" s="111"/>
      <c r="C5" s="111"/>
      <c r="D5" s="115"/>
      <c r="E5" s="111"/>
      <c r="F5" s="125" t="s">
        <v>77</v>
      </c>
      <c r="G5" s="125"/>
      <c r="H5" s="125"/>
      <c r="J5" s="124" t="s">
        <v>78</v>
      </c>
      <c r="K5" s="124"/>
      <c r="L5" s="124"/>
    </row>
    <row r="6" spans="1:12" ht="24" customHeight="1">
      <c r="A6" s="8"/>
      <c r="D6" s="106" t="s">
        <v>4</v>
      </c>
      <c r="E6" s="11"/>
      <c r="F6" s="12" t="s">
        <v>178</v>
      </c>
      <c r="G6" s="13"/>
      <c r="H6" s="12" t="s">
        <v>147</v>
      </c>
      <c r="J6" s="12" t="s">
        <v>178</v>
      </c>
      <c r="K6" s="13"/>
      <c r="L6" s="12" t="s">
        <v>147</v>
      </c>
    </row>
    <row r="7" spans="1:12" ht="24" customHeight="1">
      <c r="A7" s="8"/>
      <c r="D7" s="14"/>
      <c r="E7" s="11"/>
      <c r="F7" s="15" t="s">
        <v>41</v>
      </c>
      <c r="H7" s="15" t="s">
        <v>42</v>
      </c>
      <c r="J7" s="15" t="s">
        <v>41</v>
      </c>
      <c r="K7" s="16"/>
      <c r="L7" s="15" t="s">
        <v>42</v>
      </c>
    </row>
    <row r="8" spans="1:12" ht="24" customHeight="1">
      <c r="A8" s="8"/>
      <c r="D8" s="14"/>
      <c r="E8" s="11"/>
      <c r="F8" s="15" t="s">
        <v>43</v>
      </c>
      <c r="H8" s="17"/>
      <c r="J8" s="15" t="s">
        <v>43</v>
      </c>
      <c r="K8" s="16"/>
      <c r="L8" s="17"/>
    </row>
    <row r="9" spans="1:12" ht="24" customHeight="1">
      <c r="A9" s="4" t="s">
        <v>6</v>
      </c>
      <c r="D9" s="18"/>
      <c r="F9" s="20"/>
      <c r="H9" s="20"/>
    </row>
    <row r="10" spans="1:12" ht="24" customHeight="1">
      <c r="A10" s="4" t="s">
        <v>7</v>
      </c>
      <c r="C10" s="21"/>
      <c r="D10" s="22"/>
      <c r="E10" s="21"/>
      <c r="F10" s="21"/>
      <c r="G10" s="21"/>
      <c r="H10" s="21"/>
      <c r="I10" s="21"/>
      <c r="J10" s="21"/>
    </row>
    <row r="11" spans="1:12" ht="24" customHeight="1">
      <c r="A11" s="23" t="s">
        <v>23</v>
      </c>
      <c r="B11" s="23"/>
      <c r="C11" s="21"/>
      <c r="D11" s="2"/>
      <c r="E11" s="24"/>
      <c r="F11" s="25">
        <v>86512</v>
      </c>
      <c r="H11" s="1">
        <v>68001</v>
      </c>
      <c r="I11" s="2"/>
      <c r="J11" s="1">
        <v>78802</v>
      </c>
      <c r="K11" s="2"/>
      <c r="L11" s="1">
        <v>47535</v>
      </c>
    </row>
    <row r="12" spans="1:12" s="13" customFormat="1" ht="24" customHeight="1">
      <c r="A12" s="23" t="s">
        <v>154</v>
      </c>
      <c r="B12" s="23"/>
      <c r="C12" s="21"/>
      <c r="D12" s="2" t="s">
        <v>96</v>
      </c>
      <c r="E12" s="24"/>
      <c r="F12" s="25">
        <v>3144</v>
      </c>
      <c r="G12" s="8"/>
      <c r="H12" s="1">
        <v>2887</v>
      </c>
      <c r="I12" s="2"/>
      <c r="J12" s="1">
        <v>3841</v>
      </c>
      <c r="K12" s="2"/>
      <c r="L12" s="1">
        <v>3454</v>
      </c>
    </row>
    <row r="13" spans="1:12" s="13" customFormat="1" ht="24" customHeight="1">
      <c r="A13" s="8" t="s">
        <v>155</v>
      </c>
      <c r="B13" s="23"/>
      <c r="C13" s="21"/>
      <c r="D13" s="2" t="s">
        <v>71</v>
      </c>
      <c r="E13" s="24"/>
      <c r="F13" s="25">
        <v>72937</v>
      </c>
      <c r="G13" s="8"/>
      <c r="H13" s="1">
        <v>38296</v>
      </c>
      <c r="I13" s="2"/>
      <c r="J13" s="1">
        <v>0</v>
      </c>
      <c r="K13" s="2"/>
      <c r="L13" s="1">
        <v>0</v>
      </c>
    </row>
    <row r="14" spans="1:12" ht="24" customHeight="1">
      <c r="A14" s="109" t="s">
        <v>54</v>
      </c>
      <c r="B14" s="109"/>
      <c r="C14" s="21"/>
      <c r="D14" s="114">
        <v>5</v>
      </c>
      <c r="E14" s="24"/>
      <c r="F14" s="25">
        <v>68261</v>
      </c>
      <c r="H14" s="1">
        <v>139040</v>
      </c>
      <c r="I14" s="3"/>
      <c r="J14" s="1">
        <v>68261</v>
      </c>
      <c r="K14" s="3"/>
      <c r="L14" s="1">
        <v>139040</v>
      </c>
    </row>
    <row r="15" spans="1:12" ht="24" customHeight="1">
      <c r="A15" s="23" t="s">
        <v>32</v>
      </c>
      <c r="B15" s="23"/>
      <c r="C15" s="21"/>
      <c r="D15" s="114">
        <v>6</v>
      </c>
      <c r="E15" s="24"/>
      <c r="F15" s="25">
        <v>275060</v>
      </c>
      <c r="H15" s="1">
        <v>322751</v>
      </c>
      <c r="I15" s="3"/>
      <c r="J15" s="1">
        <v>275060</v>
      </c>
      <c r="K15" s="3"/>
      <c r="L15" s="1">
        <v>322751</v>
      </c>
    </row>
    <row r="16" spans="1:12" ht="24" customHeight="1">
      <c r="A16" s="23" t="s">
        <v>28</v>
      </c>
      <c r="B16" s="23"/>
      <c r="C16" s="21"/>
      <c r="D16" s="114">
        <v>7</v>
      </c>
      <c r="E16" s="24"/>
      <c r="F16" s="25">
        <v>5303</v>
      </c>
      <c r="H16" s="1">
        <v>6439</v>
      </c>
      <c r="I16" s="3"/>
      <c r="J16" s="1">
        <v>5303</v>
      </c>
      <c r="K16" s="3"/>
      <c r="L16" s="1">
        <v>6439</v>
      </c>
    </row>
    <row r="17" spans="1:12" ht="24" customHeight="1">
      <c r="A17" s="23" t="s">
        <v>53</v>
      </c>
      <c r="B17" s="23"/>
      <c r="C17" s="21"/>
      <c r="D17" s="114">
        <v>8</v>
      </c>
      <c r="E17" s="24"/>
      <c r="F17" s="25">
        <v>0</v>
      </c>
      <c r="H17" s="1">
        <v>190</v>
      </c>
      <c r="I17" s="3"/>
      <c r="J17" s="1">
        <v>0</v>
      </c>
      <c r="K17" s="3"/>
      <c r="L17" s="1">
        <v>190</v>
      </c>
    </row>
    <row r="18" spans="1:12" ht="24" customHeight="1">
      <c r="A18" s="23" t="s">
        <v>135</v>
      </c>
      <c r="B18" s="23"/>
      <c r="C18" s="21"/>
      <c r="D18" s="114">
        <v>9</v>
      </c>
      <c r="E18" s="24"/>
      <c r="F18" s="25">
        <v>25764</v>
      </c>
      <c r="H18" s="1">
        <v>34847</v>
      </c>
      <c r="I18" s="3"/>
      <c r="J18" s="1">
        <v>25764</v>
      </c>
      <c r="K18" s="3"/>
      <c r="L18" s="1">
        <v>34847</v>
      </c>
    </row>
    <row r="19" spans="1:12" ht="24" customHeight="1">
      <c r="A19" s="23" t="s">
        <v>152</v>
      </c>
      <c r="B19" s="23"/>
      <c r="C19" s="21"/>
      <c r="D19" s="114">
        <v>2</v>
      </c>
      <c r="E19" s="24"/>
      <c r="F19" s="25">
        <v>0</v>
      </c>
      <c r="H19" s="1">
        <v>0</v>
      </c>
      <c r="I19" s="3"/>
      <c r="J19" s="1">
        <v>25000</v>
      </c>
      <c r="K19" s="3"/>
      <c r="L19" s="1">
        <v>0</v>
      </c>
    </row>
    <row r="20" spans="1:12" ht="24" customHeight="1">
      <c r="A20" s="23" t="s">
        <v>5</v>
      </c>
      <c r="B20" s="23"/>
      <c r="C20" s="21"/>
      <c r="D20" s="114"/>
      <c r="E20" s="24"/>
      <c r="F20" s="25">
        <v>5717</v>
      </c>
      <c r="H20" s="1">
        <v>7007</v>
      </c>
      <c r="I20" s="3"/>
      <c r="J20" s="1">
        <v>3397</v>
      </c>
      <c r="K20" s="3"/>
      <c r="L20" s="1">
        <v>5686</v>
      </c>
    </row>
    <row r="21" spans="1:12" ht="24" customHeight="1">
      <c r="A21" s="4" t="s">
        <v>8</v>
      </c>
      <c r="C21" s="21"/>
      <c r="D21" s="22"/>
      <c r="E21" s="21"/>
      <c r="F21" s="26">
        <f>SUM(F11:F20)</f>
        <v>542698</v>
      </c>
      <c r="G21" s="27"/>
      <c r="H21" s="26">
        <f>SUM(H11:H20)</f>
        <v>619458</v>
      </c>
      <c r="I21" s="27"/>
      <c r="J21" s="26">
        <f>SUM(J11:J20)</f>
        <v>485428</v>
      </c>
      <c r="K21" s="28"/>
      <c r="L21" s="26">
        <f>SUM(L11:L20)</f>
        <v>559942</v>
      </c>
    </row>
    <row r="22" spans="1:12" ht="24" customHeight="1">
      <c r="A22" s="4" t="s">
        <v>9</v>
      </c>
      <c r="C22" s="21"/>
      <c r="D22" s="22"/>
      <c r="E22" s="21"/>
      <c r="G22" s="27"/>
      <c r="H22" s="29"/>
      <c r="I22" s="27"/>
      <c r="K22" s="28"/>
      <c r="L22" s="29"/>
    </row>
    <row r="23" spans="1:12" ht="24" customHeight="1">
      <c r="A23" s="8" t="s">
        <v>29</v>
      </c>
      <c r="C23" s="21"/>
      <c r="D23" s="2" t="s">
        <v>151</v>
      </c>
      <c r="E23" s="24"/>
      <c r="F23" s="25">
        <v>32775</v>
      </c>
      <c r="H23" s="1">
        <v>40010</v>
      </c>
      <c r="I23" s="2"/>
      <c r="J23" s="107">
        <v>32775</v>
      </c>
      <c r="K23" s="2"/>
      <c r="L23" s="1">
        <v>40010</v>
      </c>
    </row>
    <row r="24" spans="1:12" ht="24" customHeight="1">
      <c r="A24" s="8" t="s">
        <v>148</v>
      </c>
      <c r="C24" s="21"/>
      <c r="D24" s="2" t="s">
        <v>71</v>
      </c>
      <c r="E24" s="24"/>
      <c r="F24" s="25">
        <v>10299</v>
      </c>
      <c r="H24" s="1">
        <v>2298</v>
      </c>
      <c r="I24" s="2"/>
      <c r="J24" s="1">
        <v>0</v>
      </c>
      <c r="K24" s="2"/>
      <c r="L24" s="1">
        <v>0</v>
      </c>
    </row>
    <row r="25" spans="1:12" ht="24" customHeight="1">
      <c r="A25" s="110" t="s">
        <v>67</v>
      </c>
      <c r="C25" s="21"/>
      <c r="D25" s="2" t="s">
        <v>72</v>
      </c>
      <c r="E25" s="24"/>
      <c r="F25" s="30">
        <v>112919</v>
      </c>
      <c r="H25" s="1">
        <v>89711</v>
      </c>
      <c r="I25" s="2"/>
      <c r="J25" s="1">
        <v>112919</v>
      </c>
      <c r="K25" s="2"/>
      <c r="L25" s="1">
        <v>89711</v>
      </c>
    </row>
    <row r="26" spans="1:12" ht="24" customHeight="1">
      <c r="A26" s="23" t="s">
        <v>87</v>
      </c>
      <c r="C26" s="21"/>
      <c r="D26" s="2" t="s">
        <v>121</v>
      </c>
      <c r="E26" s="24"/>
      <c r="F26" s="30">
        <v>58847</v>
      </c>
      <c r="H26" s="1">
        <v>48449</v>
      </c>
      <c r="I26" s="3"/>
      <c r="J26" s="1">
        <v>58847</v>
      </c>
      <c r="K26" s="3"/>
      <c r="L26" s="1">
        <v>48449</v>
      </c>
    </row>
    <row r="27" spans="1:12" ht="24" customHeight="1">
      <c r="A27" s="8" t="s">
        <v>70</v>
      </c>
      <c r="C27" s="21"/>
      <c r="D27" s="2">
        <v>7</v>
      </c>
      <c r="E27" s="24"/>
      <c r="F27" s="30">
        <v>1873</v>
      </c>
      <c r="H27" s="1">
        <v>6202</v>
      </c>
      <c r="I27" s="3"/>
      <c r="J27" s="1">
        <v>1873</v>
      </c>
      <c r="K27" s="3"/>
      <c r="L27" s="1">
        <v>6202</v>
      </c>
    </row>
    <row r="28" spans="1:12" ht="24" customHeight="1">
      <c r="A28" s="8" t="s">
        <v>69</v>
      </c>
      <c r="C28" s="21"/>
      <c r="D28" s="2">
        <v>8</v>
      </c>
      <c r="E28" s="24"/>
      <c r="F28" s="30">
        <v>0</v>
      </c>
      <c r="H28" s="1">
        <v>292</v>
      </c>
      <c r="I28" s="3"/>
      <c r="J28" s="1">
        <v>0</v>
      </c>
      <c r="K28" s="3"/>
      <c r="L28" s="1">
        <v>292</v>
      </c>
    </row>
    <row r="29" spans="1:12" ht="24" customHeight="1">
      <c r="A29" s="23" t="s">
        <v>136</v>
      </c>
      <c r="C29" s="21"/>
      <c r="D29" s="2" t="s">
        <v>102</v>
      </c>
      <c r="E29" s="24"/>
      <c r="F29" s="30">
        <v>8108</v>
      </c>
      <c r="H29" s="1">
        <v>14405</v>
      </c>
      <c r="I29" s="3"/>
      <c r="J29" s="1">
        <v>8108</v>
      </c>
      <c r="K29" s="3"/>
      <c r="L29" s="1">
        <v>14405</v>
      </c>
    </row>
    <row r="30" spans="1:12" ht="24" customHeight="1">
      <c r="A30" s="8" t="s">
        <v>120</v>
      </c>
      <c r="C30" s="21"/>
      <c r="D30" s="2" t="s">
        <v>130</v>
      </c>
      <c r="E30" s="24"/>
      <c r="F30" s="25">
        <v>0</v>
      </c>
      <c r="H30" s="1">
        <v>0</v>
      </c>
      <c r="I30" s="3"/>
      <c r="J30" s="1">
        <v>20000</v>
      </c>
      <c r="K30" s="3"/>
      <c r="L30" s="1">
        <v>20000</v>
      </c>
    </row>
    <row r="31" spans="1:12" ht="24" customHeight="1">
      <c r="A31" s="8" t="s">
        <v>66</v>
      </c>
      <c r="C31" s="21"/>
      <c r="D31" s="3"/>
      <c r="E31" s="24"/>
      <c r="F31" s="25">
        <v>7122</v>
      </c>
      <c r="H31" s="1">
        <v>6333</v>
      </c>
      <c r="I31" s="3"/>
      <c r="J31" s="1">
        <v>7122</v>
      </c>
      <c r="K31" s="3"/>
      <c r="L31" s="1">
        <v>6333</v>
      </c>
    </row>
    <row r="32" spans="1:12" ht="24" customHeight="1">
      <c r="A32" s="8" t="s">
        <v>30</v>
      </c>
      <c r="C32" s="21"/>
      <c r="D32" s="3"/>
      <c r="E32" s="24"/>
      <c r="F32" s="25">
        <v>1770</v>
      </c>
      <c r="H32" s="1">
        <v>2074</v>
      </c>
      <c r="I32" s="3"/>
      <c r="J32" s="1">
        <v>1682</v>
      </c>
      <c r="K32" s="3"/>
      <c r="L32" s="1">
        <v>2053</v>
      </c>
    </row>
    <row r="33" spans="1:12" ht="24" customHeight="1">
      <c r="A33" s="8" t="s">
        <v>97</v>
      </c>
      <c r="C33" s="21"/>
      <c r="D33" s="3"/>
      <c r="E33" s="24"/>
      <c r="F33" s="25">
        <v>8892</v>
      </c>
      <c r="H33" s="1">
        <v>11655</v>
      </c>
      <c r="I33" s="3"/>
      <c r="J33" s="1">
        <v>5706</v>
      </c>
      <c r="K33" s="3"/>
      <c r="L33" s="1">
        <v>7478</v>
      </c>
    </row>
    <row r="34" spans="1:12" ht="24" customHeight="1">
      <c r="A34" s="8" t="s">
        <v>31</v>
      </c>
      <c r="C34" s="21"/>
      <c r="D34" s="3"/>
      <c r="E34" s="24"/>
      <c r="F34" s="25">
        <v>30373</v>
      </c>
      <c r="H34" s="1">
        <v>31024</v>
      </c>
      <c r="I34" s="3"/>
      <c r="J34" s="1">
        <v>26082</v>
      </c>
      <c r="K34" s="3"/>
      <c r="L34" s="1">
        <v>27337</v>
      </c>
    </row>
    <row r="35" spans="1:12" ht="24" customHeight="1">
      <c r="A35" s="8" t="s">
        <v>49</v>
      </c>
      <c r="C35" s="21"/>
      <c r="D35" s="3"/>
      <c r="E35" s="24"/>
      <c r="F35" s="31">
        <v>126113</v>
      </c>
      <c r="H35" s="32">
        <v>117042</v>
      </c>
      <c r="I35" s="3"/>
      <c r="J35" s="32">
        <v>112007</v>
      </c>
      <c r="K35" s="3"/>
      <c r="L35" s="32">
        <v>110266</v>
      </c>
    </row>
    <row r="36" spans="1:12" ht="24" customHeight="1">
      <c r="A36" s="4" t="s">
        <v>10</v>
      </c>
      <c r="C36" s="21"/>
      <c r="D36" s="22"/>
      <c r="E36" s="21"/>
      <c r="F36" s="26">
        <f>SUM(F23:F35)</f>
        <v>399091</v>
      </c>
      <c r="G36" s="33"/>
      <c r="H36" s="26">
        <f>SUM(H23:H35)</f>
        <v>369495</v>
      </c>
      <c r="I36" s="33"/>
      <c r="J36" s="26">
        <f>SUM(J23:J35)</f>
        <v>387121</v>
      </c>
      <c r="K36" s="28"/>
      <c r="L36" s="26">
        <f>SUM(L23:L35)</f>
        <v>372536</v>
      </c>
    </row>
    <row r="37" spans="1:12" ht="24" customHeight="1" thickBot="1">
      <c r="A37" s="4" t="s">
        <v>11</v>
      </c>
      <c r="D37" s="22"/>
      <c r="E37" s="21"/>
      <c r="F37" s="34">
        <f>F21+F36</f>
        <v>941789</v>
      </c>
      <c r="H37" s="34">
        <f>H21+H36</f>
        <v>988953</v>
      </c>
      <c r="J37" s="34">
        <f>J21+J36</f>
        <v>872549</v>
      </c>
      <c r="K37" s="28"/>
      <c r="L37" s="34">
        <f>L21+L36</f>
        <v>932478</v>
      </c>
    </row>
    <row r="38" spans="1:12" ht="24" customHeight="1" thickTop="1">
      <c r="A38" s="4"/>
    </row>
    <row r="39" spans="1:12" ht="24" customHeight="1">
      <c r="A39" s="8" t="s">
        <v>3</v>
      </c>
      <c r="D39" s="116"/>
      <c r="E39" s="8"/>
      <c r="H39" s="8"/>
    </row>
    <row r="40" spans="1:12" ht="24" customHeight="1">
      <c r="A40" s="4" t="s">
        <v>106</v>
      </c>
      <c r="B40" s="5"/>
      <c r="C40" s="5"/>
      <c r="D40" s="117"/>
      <c r="E40" s="7"/>
    </row>
    <row r="41" spans="1:12" ht="24" customHeight="1">
      <c r="A41" s="4" t="s">
        <v>108</v>
      </c>
      <c r="B41" s="9"/>
      <c r="C41" s="9"/>
      <c r="D41" s="118"/>
      <c r="E41" s="9"/>
    </row>
    <row r="42" spans="1:12" ht="24" customHeight="1">
      <c r="A42" s="4" t="s">
        <v>177</v>
      </c>
      <c r="B42" s="35"/>
      <c r="C42" s="35"/>
      <c r="D42" s="35"/>
      <c r="E42" s="35"/>
      <c r="F42" s="35"/>
      <c r="H42" s="35"/>
    </row>
    <row r="43" spans="1:12" ht="24" customHeight="1">
      <c r="A43" s="8"/>
      <c r="B43" s="111"/>
      <c r="C43" s="111"/>
      <c r="D43" s="115"/>
      <c r="E43" s="111"/>
      <c r="F43" s="10"/>
      <c r="H43" s="10"/>
      <c r="L43" s="10" t="s">
        <v>44</v>
      </c>
    </row>
    <row r="44" spans="1:12" ht="24" customHeight="1">
      <c r="A44" s="8"/>
      <c r="B44" s="111"/>
      <c r="C44" s="111"/>
      <c r="D44" s="115"/>
      <c r="E44" s="111"/>
      <c r="F44" s="125" t="s">
        <v>77</v>
      </c>
      <c r="G44" s="125"/>
      <c r="H44" s="125"/>
      <c r="J44" s="124" t="s">
        <v>78</v>
      </c>
      <c r="K44" s="124"/>
      <c r="L44" s="124"/>
    </row>
    <row r="45" spans="1:12" ht="24" customHeight="1">
      <c r="A45" s="8"/>
      <c r="D45" s="106" t="s">
        <v>4</v>
      </c>
      <c r="E45" s="11"/>
      <c r="F45" s="12" t="s">
        <v>178</v>
      </c>
      <c r="G45" s="13"/>
      <c r="H45" s="12" t="s">
        <v>147</v>
      </c>
      <c r="J45" s="12" t="s">
        <v>178</v>
      </c>
      <c r="K45" s="13"/>
      <c r="L45" s="12" t="s">
        <v>147</v>
      </c>
    </row>
    <row r="46" spans="1:12" ht="24" customHeight="1">
      <c r="A46" s="8"/>
      <c r="D46" s="14"/>
      <c r="E46" s="11"/>
      <c r="F46" s="15" t="s">
        <v>41</v>
      </c>
      <c r="H46" s="15" t="s">
        <v>42</v>
      </c>
      <c r="J46" s="15" t="s">
        <v>41</v>
      </c>
      <c r="K46" s="16"/>
      <c r="L46" s="15" t="s">
        <v>42</v>
      </c>
    </row>
    <row r="47" spans="1:12" ht="24" customHeight="1">
      <c r="A47" s="8"/>
      <c r="D47" s="14"/>
      <c r="E47" s="11"/>
      <c r="F47" s="15" t="s">
        <v>43</v>
      </c>
      <c r="H47" s="17"/>
      <c r="J47" s="15" t="s">
        <v>43</v>
      </c>
      <c r="K47" s="16"/>
      <c r="L47" s="17"/>
    </row>
    <row r="48" spans="1:12" ht="24" customHeight="1">
      <c r="A48" s="4" t="s">
        <v>12</v>
      </c>
      <c r="B48" s="18"/>
      <c r="C48" s="18"/>
      <c r="D48" s="22"/>
      <c r="E48" s="18"/>
      <c r="F48" s="18"/>
      <c r="H48" s="18"/>
    </row>
    <row r="49" spans="1:12" ht="24" customHeight="1">
      <c r="A49" s="4" t="s">
        <v>13</v>
      </c>
      <c r="D49" s="22"/>
    </row>
    <row r="50" spans="1:12" ht="24" customHeight="1">
      <c r="A50" s="8" t="s">
        <v>156</v>
      </c>
      <c r="D50" s="2"/>
      <c r="E50" s="24"/>
      <c r="F50" s="25">
        <v>28342</v>
      </c>
      <c r="H50" s="1">
        <v>12235</v>
      </c>
      <c r="I50" s="2"/>
      <c r="J50" s="1">
        <v>5200</v>
      </c>
      <c r="K50" s="2"/>
      <c r="L50" s="1">
        <v>2313</v>
      </c>
    </row>
    <row r="51" spans="1:12" ht="24" customHeight="1">
      <c r="A51" s="8" t="s">
        <v>64</v>
      </c>
      <c r="D51" s="2" t="s">
        <v>118</v>
      </c>
      <c r="E51" s="24"/>
      <c r="F51" s="25">
        <v>299098</v>
      </c>
      <c r="H51" s="1">
        <v>53945</v>
      </c>
      <c r="I51" s="3"/>
      <c r="J51" s="1">
        <v>299098</v>
      </c>
      <c r="K51" s="3"/>
      <c r="L51" s="1">
        <v>53945</v>
      </c>
    </row>
    <row r="52" spans="1:12" ht="24" customHeight="1">
      <c r="A52" s="8" t="s">
        <v>107</v>
      </c>
      <c r="D52" s="2"/>
      <c r="E52" s="24"/>
      <c r="F52" s="25">
        <v>3766</v>
      </c>
      <c r="H52" s="1">
        <v>3567</v>
      </c>
      <c r="I52" s="2"/>
      <c r="J52" s="1">
        <v>2439</v>
      </c>
      <c r="K52" s="2"/>
      <c r="L52" s="1">
        <v>2312</v>
      </c>
    </row>
    <row r="53" spans="1:12" ht="24" customHeight="1">
      <c r="A53" s="8" t="s">
        <v>50</v>
      </c>
      <c r="D53" s="2"/>
      <c r="E53" s="24"/>
      <c r="F53" s="25">
        <v>5398</v>
      </c>
      <c r="H53" s="1">
        <v>2564</v>
      </c>
      <c r="I53" s="2"/>
      <c r="J53" s="1">
        <v>0</v>
      </c>
      <c r="K53" s="2"/>
      <c r="L53" s="1">
        <v>0</v>
      </c>
    </row>
    <row r="54" spans="1:12" ht="24" customHeight="1">
      <c r="A54" s="8" t="s">
        <v>104</v>
      </c>
      <c r="B54" s="21"/>
      <c r="D54" s="114">
        <v>15</v>
      </c>
      <c r="E54" s="24"/>
      <c r="F54" s="25">
        <v>15921</v>
      </c>
      <c r="H54" s="1">
        <v>27635</v>
      </c>
      <c r="I54" s="3"/>
      <c r="J54" s="1">
        <v>15706</v>
      </c>
      <c r="K54" s="3"/>
      <c r="L54" s="1">
        <v>27399</v>
      </c>
    </row>
    <row r="55" spans="1:12" ht="24" customHeight="1">
      <c r="A55" s="8" t="s">
        <v>0</v>
      </c>
      <c r="B55" s="21"/>
      <c r="D55" s="114"/>
      <c r="E55" s="24"/>
      <c r="F55" s="25">
        <v>16280</v>
      </c>
      <c r="H55" s="1">
        <v>20729</v>
      </c>
      <c r="I55" s="3"/>
      <c r="J55" s="1">
        <v>13117</v>
      </c>
      <c r="K55" s="3"/>
      <c r="L55" s="1">
        <v>8294</v>
      </c>
    </row>
    <row r="56" spans="1:12" ht="24" customHeight="1">
      <c r="A56" s="4" t="s">
        <v>14</v>
      </c>
      <c r="C56" s="21"/>
      <c r="D56" s="22"/>
      <c r="E56" s="21"/>
      <c r="F56" s="36">
        <f>SUM(F50:F55)</f>
        <v>368805</v>
      </c>
      <c r="G56" s="37"/>
      <c r="H56" s="36">
        <f>SUM(H50:H55)</f>
        <v>120675</v>
      </c>
      <c r="I56" s="37"/>
      <c r="J56" s="36">
        <f>SUM(J50:J55)</f>
        <v>335560</v>
      </c>
      <c r="K56" s="21"/>
      <c r="L56" s="36">
        <f>SUM(L50:L55)</f>
        <v>94263</v>
      </c>
    </row>
    <row r="57" spans="1:12" ht="24" customHeight="1">
      <c r="A57" s="4" t="s">
        <v>51</v>
      </c>
      <c r="C57" s="21"/>
      <c r="D57" s="22"/>
      <c r="E57" s="21"/>
      <c r="F57" s="38"/>
      <c r="G57" s="37"/>
      <c r="H57" s="38"/>
      <c r="I57" s="37"/>
      <c r="J57" s="38"/>
      <c r="K57" s="21"/>
      <c r="L57" s="38"/>
    </row>
    <row r="58" spans="1:12" ht="24" customHeight="1">
      <c r="A58" s="23" t="s">
        <v>132</v>
      </c>
      <c r="B58" s="23"/>
      <c r="C58" s="23"/>
      <c r="D58" s="2" t="s">
        <v>118</v>
      </c>
      <c r="E58" s="24"/>
      <c r="F58" s="25">
        <v>0</v>
      </c>
      <c r="H58" s="1">
        <v>297153</v>
      </c>
      <c r="I58" s="2"/>
      <c r="J58" s="1">
        <v>0</v>
      </c>
      <c r="K58" s="2"/>
      <c r="L58" s="1">
        <v>297153</v>
      </c>
    </row>
    <row r="59" spans="1:12" ht="24" customHeight="1">
      <c r="A59" s="23" t="s">
        <v>149</v>
      </c>
      <c r="B59" s="23"/>
      <c r="C59" s="23"/>
      <c r="D59" s="2"/>
      <c r="E59" s="24"/>
      <c r="F59" s="25">
        <v>5334</v>
      </c>
      <c r="H59" s="1">
        <v>8053</v>
      </c>
      <c r="I59" s="2"/>
      <c r="J59" s="1">
        <v>3454</v>
      </c>
      <c r="K59" s="2"/>
      <c r="L59" s="1">
        <v>5216</v>
      </c>
    </row>
    <row r="60" spans="1:12" ht="24" customHeight="1">
      <c r="A60" s="23" t="s">
        <v>157</v>
      </c>
      <c r="B60" s="23"/>
      <c r="C60" s="23"/>
      <c r="D60" s="2"/>
      <c r="E60" s="24"/>
      <c r="F60" s="39">
        <v>5073</v>
      </c>
      <c r="H60" s="1">
        <v>4426</v>
      </c>
      <c r="I60" s="2"/>
      <c r="J60" s="1">
        <v>4871</v>
      </c>
      <c r="K60" s="2"/>
      <c r="L60" s="1">
        <v>4272</v>
      </c>
    </row>
    <row r="61" spans="1:12" ht="24" customHeight="1">
      <c r="A61" s="23" t="s">
        <v>98</v>
      </c>
      <c r="B61" s="23"/>
      <c r="C61" s="23"/>
      <c r="D61" s="2"/>
      <c r="E61" s="24"/>
      <c r="F61" s="39">
        <v>432</v>
      </c>
      <c r="H61" s="1">
        <v>432</v>
      </c>
      <c r="I61" s="2"/>
      <c r="J61" s="1">
        <v>280</v>
      </c>
      <c r="K61" s="2"/>
      <c r="L61" s="1">
        <v>280</v>
      </c>
    </row>
    <row r="62" spans="1:12" ht="24" customHeight="1">
      <c r="A62" s="23" t="s">
        <v>133</v>
      </c>
      <c r="B62" s="23"/>
      <c r="C62" s="23"/>
      <c r="D62" s="2" t="s">
        <v>134</v>
      </c>
      <c r="E62" s="24"/>
      <c r="F62" s="25">
        <v>12384</v>
      </c>
      <c r="H62" s="1">
        <v>17258</v>
      </c>
      <c r="I62" s="2"/>
      <c r="J62" s="1">
        <v>12384</v>
      </c>
      <c r="K62" s="2"/>
      <c r="L62" s="1">
        <v>17258</v>
      </c>
    </row>
    <row r="63" spans="1:12" ht="24" customHeight="1">
      <c r="A63" s="4" t="s">
        <v>24</v>
      </c>
      <c r="C63" s="21"/>
      <c r="D63" s="22"/>
      <c r="E63" s="21"/>
      <c r="F63" s="36">
        <f>SUM(F58:F62)</f>
        <v>23223</v>
      </c>
      <c r="G63" s="37"/>
      <c r="H63" s="36">
        <f>SUM(H58:H62)</f>
        <v>327322</v>
      </c>
      <c r="I63" s="37"/>
      <c r="J63" s="36">
        <f>SUM(J58:J62)</f>
        <v>20989</v>
      </c>
      <c r="K63" s="21"/>
      <c r="L63" s="36">
        <f>SUM(L58:L62)</f>
        <v>324179</v>
      </c>
    </row>
    <row r="64" spans="1:12" ht="24" customHeight="1">
      <c r="A64" s="4" t="s">
        <v>15</v>
      </c>
      <c r="C64" s="21"/>
      <c r="D64" s="22"/>
      <c r="E64" s="21"/>
      <c r="F64" s="36">
        <f>F56+F63</f>
        <v>392028</v>
      </c>
      <c r="G64" s="37"/>
      <c r="H64" s="36">
        <f>H56+H63</f>
        <v>447997</v>
      </c>
      <c r="I64" s="37"/>
      <c r="J64" s="36">
        <f>J56+J63</f>
        <v>356549</v>
      </c>
      <c r="K64" s="21"/>
      <c r="L64" s="36">
        <f>L56+L63</f>
        <v>418442</v>
      </c>
    </row>
    <row r="65" spans="1:12" ht="24" customHeight="1">
      <c r="A65" s="4" t="s">
        <v>16</v>
      </c>
      <c r="C65" s="21"/>
      <c r="D65" s="22"/>
      <c r="E65" s="21"/>
      <c r="F65" s="40"/>
      <c r="G65" s="37"/>
      <c r="H65" s="40"/>
      <c r="I65" s="37"/>
    </row>
    <row r="66" spans="1:12" ht="24" customHeight="1">
      <c r="A66" s="8" t="s">
        <v>1</v>
      </c>
      <c r="C66" s="21"/>
      <c r="D66" s="22"/>
      <c r="E66" s="21"/>
      <c r="F66" s="40"/>
      <c r="G66" s="37"/>
      <c r="H66" s="40"/>
      <c r="I66" s="37"/>
    </row>
    <row r="67" spans="1:12" ht="24" customHeight="1">
      <c r="A67" s="8" t="s">
        <v>74</v>
      </c>
      <c r="C67" s="21"/>
      <c r="D67" s="22"/>
      <c r="E67" s="21"/>
      <c r="F67" s="41"/>
      <c r="G67" s="37"/>
      <c r="H67" s="41"/>
      <c r="I67" s="37"/>
    </row>
    <row r="68" spans="1:12" ht="24" customHeight="1" thickBot="1">
      <c r="A68" s="119" t="s">
        <v>127</v>
      </c>
      <c r="C68" s="21"/>
      <c r="D68" s="8"/>
      <c r="E68" s="21"/>
      <c r="F68" s="58">
        <v>601733</v>
      </c>
      <c r="G68" s="23"/>
      <c r="H68" s="58">
        <v>601733</v>
      </c>
      <c r="I68" s="23"/>
      <c r="J68" s="58">
        <v>601733</v>
      </c>
      <c r="K68" s="23"/>
      <c r="L68" s="58">
        <v>601733</v>
      </c>
    </row>
    <row r="69" spans="1:12" ht="24" customHeight="1" thickTop="1">
      <c r="A69" s="119" t="s">
        <v>65</v>
      </c>
      <c r="C69" s="21"/>
      <c r="D69" s="22"/>
      <c r="E69" s="21"/>
      <c r="F69" s="41"/>
      <c r="G69" s="37"/>
      <c r="H69" s="41"/>
      <c r="I69" s="37"/>
      <c r="L69" s="41"/>
    </row>
    <row r="70" spans="1:12" ht="24" customHeight="1">
      <c r="A70" s="119" t="s">
        <v>128</v>
      </c>
      <c r="C70" s="21"/>
      <c r="E70" s="21"/>
      <c r="F70" s="30">
        <v>442931</v>
      </c>
      <c r="G70" s="23"/>
      <c r="H70" s="30">
        <v>442931</v>
      </c>
      <c r="I70" s="23"/>
      <c r="J70" s="1">
        <v>442931</v>
      </c>
      <c r="K70" s="23"/>
      <c r="L70" s="30">
        <v>442931</v>
      </c>
    </row>
    <row r="71" spans="1:12" ht="24" customHeight="1">
      <c r="A71" s="8" t="s">
        <v>52</v>
      </c>
      <c r="C71" s="21"/>
      <c r="D71" s="22" t="s">
        <v>173</v>
      </c>
      <c r="E71" s="21"/>
      <c r="F71" s="25">
        <v>76409</v>
      </c>
      <c r="G71" s="23"/>
      <c r="H71" s="25">
        <v>519409</v>
      </c>
      <c r="I71" s="23"/>
      <c r="J71" s="1">
        <v>76409</v>
      </c>
      <c r="K71" s="23"/>
      <c r="L71" s="25">
        <v>519409</v>
      </c>
    </row>
    <row r="72" spans="1:12" ht="24" customHeight="1">
      <c r="A72" s="8" t="s">
        <v>137</v>
      </c>
      <c r="C72" s="21"/>
      <c r="D72" s="22" t="s">
        <v>173</v>
      </c>
      <c r="E72" s="21"/>
      <c r="F72" s="25"/>
      <c r="G72" s="23"/>
      <c r="H72" s="25"/>
      <c r="I72" s="23"/>
      <c r="J72" s="25"/>
      <c r="K72" s="23"/>
      <c r="L72" s="25"/>
    </row>
    <row r="73" spans="1:12" ht="24" customHeight="1">
      <c r="A73" s="8" t="s">
        <v>57</v>
      </c>
      <c r="C73" s="21"/>
      <c r="D73" s="22"/>
      <c r="E73" s="21"/>
      <c r="F73" s="25">
        <v>0</v>
      </c>
      <c r="G73" s="23"/>
      <c r="H73" s="25">
        <v>30000</v>
      </c>
      <c r="I73" s="23"/>
      <c r="J73" s="1">
        <v>0</v>
      </c>
      <c r="K73" s="23"/>
      <c r="L73" s="25">
        <v>30000</v>
      </c>
    </row>
    <row r="74" spans="1:12" ht="24" customHeight="1">
      <c r="A74" s="8" t="s">
        <v>58</v>
      </c>
      <c r="C74" s="21"/>
      <c r="D74" s="22"/>
      <c r="E74" s="21"/>
      <c r="F74" s="32">
        <v>30421</v>
      </c>
      <c r="G74" s="23"/>
      <c r="H74" s="32">
        <v>-451384</v>
      </c>
      <c r="I74" s="23"/>
      <c r="J74" s="32">
        <v>-3340</v>
      </c>
      <c r="K74" s="23"/>
      <c r="L74" s="32">
        <v>-478304</v>
      </c>
    </row>
    <row r="75" spans="1:12" ht="24" customHeight="1">
      <c r="A75" s="4" t="s">
        <v>17</v>
      </c>
      <c r="C75" s="21"/>
      <c r="D75" s="22"/>
      <c r="E75" s="21"/>
      <c r="F75" s="57">
        <f>SUM(F70:F74)</f>
        <v>549761</v>
      </c>
      <c r="G75" s="37"/>
      <c r="H75" s="57">
        <f>SUM(H70:H74)</f>
        <v>540956</v>
      </c>
      <c r="I75" s="37"/>
      <c r="J75" s="57">
        <f>SUM(J70:J74)</f>
        <v>516000</v>
      </c>
      <c r="L75" s="57">
        <f>SUM(L70:L74)</f>
        <v>514036</v>
      </c>
    </row>
    <row r="76" spans="1:12" ht="24" customHeight="1" thickBot="1">
      <c r="A76" s="4" t="s">
        <v>18</v>
      </c>
      <c r="C76" s="21"/>
      <c r="D76" s="22"/>
      <c r="E76" s="21"/>
      <c r="F76" s="34">
        <f>SUM(F64,F75)</f>
        <v>941789</v>
      </c>
      <c r="G76" s="37"/>
      <c r="H76" s="34">
        <f>SUM(H64,H75)</f>
        <v>988953</v>
      </c>
      <c r="I76" s="37"/>
      <c r="J76" s="34">
        <f>SUM(J64,J75)</f>
        <v>872549</v>
      </c>
      <c r="L76" s="34">
        <f>SUM(L64,L75)</f>
        <v>932478</v>
      </c>
    </row>
    <row r="77" spans="1:12" ht="24" customHeight="1" thickTop="1">
      <c r="A77" s="4"/>
      <c r="C77" s="21"/>
      <c r="D77" s="22"/>
      <c r="E77" s="21"/>
      <c r="F77" s="42">
        <f>SUM(F76-F37)</f>
        <v>0</v>
      </c>
      <c r="G77" s="43"/>
      <c r="H77" s="42">
        <f>SUM(H76-H37)</f>
        <v>0</v>
      </c>
      <c r="I77" s="43"/>
      <c r="J77" s="42">
        <f>SUM(J76-J37)</f>
        <v>0</v>
      </c>
      <c r="K77" s="23"/>
      <c r="L77" s="42">
        <f>SUM(L76-L37)</f>
        <v>0</v>
      </c>
    </row>
    <row r="78" spans="1:12" ht="24" customHeight="1">
      <c r="A78" s="8" t="s">
        <v>3</v>
      </c>
      <c r="C78" s="21"/>
      <c r="G78" s="37"/>
      <c r="I78" s="37"/>
    </row>
    <row r="79" spans="1:12" ht="24" customHeight="1">
      <c r="A79" s="4"/>
      <c r="C79" s="21"/>
      <c r="G79" s="37"/>
      <c r="I79" s="37"/>
    </row>
    <row r="80" spans="1:12" ht="24" customHeight="1">
      <c r="A80" s="120"/>
      <c r="B80" s="121"/>
      <c r="C80" s="44"/>
      <c r="D80" s="44"/>
      <c r="E80" s="28"/>
      <c r="F80" s="44"/>
      <c r="G80" s="37"/>
      <c r="H80" s="44"/>
      <c r="I80" s="37"/>
    </row>
    <row r="81" spans="1:9" ht="24" customHeight="1">
      <c r="A81" s="4"/>
      <c r="C81" s="21"/>
      <c r="D81" s="44"/>
      <c r="E81" s="28"/>
      <c r="F81" s="44"/>
      <c r="G81" s="37"/>
      <c r="H81" s="44"/>
      <c r="I81" s="37"/>
    </row>
    <row r="82" spans="1:9" ht="24" customHeight="1">
      <c r="A82" s="4"/>
      <c r="C82" s="122" t="s">
        <v>26</v>
      </c>
      <c r="E82" s="28"/>
      <c r="F82" s="44"/>
      <c r="G82" s="37"/>
      <c r="H82" s="44"/>
      <c r="I82" s="37"/>
    </row>
    <row r="83" spans="1:9" ht="24" customHeight="1">
      <c r="A83" s="120"/>
      <c r="B83" s="121"/>
      <c r="C83" s="44"/>
      <c r="E83" s="45"/>
    </row>
  </sheetData>
  <mergeCells count="4">
    <mergeCell ref="J5:L5"/>
    <mergeCell ref="F5:H5"/>
    <mergeCell ref="F44:H44"/>
    <mergeCell ref="J44:L44"/>
  </mergeCells>
  <phoneticPr fontId="0" type="noConversion"/>
  <printOptions horizontalCentered="1" gridLinesSet="0"/>
  <pageMargins left="0.98425196850393704" right="0.31496062992125984" top="0.78740157480314965" bottom="0.39370078740157483" header="0.19685039370078741" footer="0.19685039370078741"/>
  <pageSetup paperSize="9" scale="67" firstPageNumber="2" fitToHeight="0" orientation="portrait" useFirstPageNumber="1" r:id="rId1"/>
  <headerFooter alignWithMargins="0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2"/>
  <sheetViews>
    <sheetView showGridLines="0" view="pageBreakPreview" topLeftCell="A19" zoomScale="70" zoomScaleNormal="55" zoomScaleSheetLayoutView="70" workbookViewId="0">
      <selection activeCell="S31" sqref="S31"/>
    </sheetView>
  </sheetViews>
  <sheetFormatPr defaultColWidth="9.33203125" defaultRowHeight="24" customHeight="1"/>
  <cols>
    <col min="1" max="1" width="38.21875" style="8" customWidth="1"/>
    <col min="2" max="2" width="12.5546875" style="8" customWidth="1"/>
    <col min="3" max="3" width="7.33203125" style="8" customWidth="1"/>
    <col min="4" max="4" width="0.6640625" style="8" customWidth="1"/>
    <col min="5" max="5" width="14.5546875" style="8" customWidth="1"/>
    <col min="6" max="6" width="0.6640625" style="8" customWidth="1"/>
    <col min="7" max="7" width="14.5546875" style="8" customWidth="1"/>
    <col min="8" max="8" width="0.6640625" style="8" customWidth="1"/>
    <col min="9" max="9" width="14.5546875" style="8" customWidth="1"/>
    <col min="10" max="10" width="0.6640625" style="8" customWidth="1"/>
    <col min="11" max="11" width="14.5546875" style="8" customWidth="1"/>
    <col min="12" max="16384" width="9.33203125" style="8"/>
  </cols>
  <sheetData>
    <row r="1" spans="1:11" ht="24" customHeight="1">
      <c r="A1" s="4"/>
      <c r="C1" s="27"/>
      <c r="D1" s="45"/>
      <c r="E1" s="46"/>
      <c r="G1" s="46"/>
      <c r="K1" s="46" t="s">
        <v>45</v>
      </c>
    </row>
    <row r="2" spans="1:11" ht="24" customHeight="1">
      <c r="A2" s="4" t="s">
        <v>106</v>
      </c>
      <c r="B2" s="5"/>
      <c r="C2" s="6"/>
      <c r="D2" s="7"/>
      <c r="E2" s="6"/>
      <c r="G2" s="6"/>
    </row>
    <row r="3" spans="1:11" ht="24" customHeight="1">
      <c r="A3" s="4" t="s">
        <v>103</v>
      </c>
      <c r="B3" s="7"/>
      <c r="C3" s="7"/>
      <c r="D3" s="7"/>
      <c r="E3" s="7"/>
      <c r="G3" s="7"/>
    </row>
    <row r="4" spans="1:11" ht="24" customHeight="1">
      <c r="A4" s="47" t="s">
        <v>179</v>
      </c>
      <c r="C4" s="7"/>
      <c r="D4" s="7"/>
      <c r="E4" s="7"/>
      <c r="G4" s="7"/>
    </row>
    <row r="5" spans="1:11" ht="24" customHeight="1">
      <c r="D5" s="19"/>
      <c r="E5" s="10"/>
      <c r="G5" s="10"/>
      <c r="K5" s="48" t="s">
        <v>63</v>
      </c>
    </row>
    <row r="6" spans="1:11" ht="24" customHeight="1">
      <c r="D6" s="19"/>
      <c r="E6" s="125" t="s">
        <v>77</v>
      </c>
      <c r="F6" s="125"/>
      <c r="G6" s="125"/>
      <c r="I6" s="124" t="s">
        <v>78</v>
      </c>
      <c r="J6" s="124"/>
      <c r="K6" s="124"/>
    </row>
    <row r="7" spans="1:11" ht="24" customHeight="1">
      <c r="C7" s="106" t="s">
        <v>4</v>
      </c>
      <c r="D7" s="19"/>
      <c r="E7" s="12">
        <v>2025</v>
      </c>
      <c r="F7" s="15"/>
      <c r="G7" s="12">
        <v>2024</v>
      </c>
      <c r="I7" s="12">
        <v>2025</v>
      </c>
      <c r="J7" s="15"/>
      <c r="K7" s="12">
        <v>2024</v>
      </c>
    </row>
    <row r="8" spans="1:11" ht="24" customHeight="1">
      <c r="A8" s="4" t="s">
        <v>39</v>
      </c>
      <c r="C8" s="14"/>
      <c r="D8" s="11"/>
      <c r="E8" s="49"/>
      <c r="G8" s="49"/>
    </row>
    <row r="9" spans="1:11" ht="24" customHeight="1">
      <c r="A9" s="4" t="s">
        <v>19</v>
      </c>
      <c r="C9" s="22"/>
      <c r="D9" s="19"/>
      <c r="E9" s="27"/>
      <c r="G9" s="27"/>
    </row>
    <row r="10" spans="1:11" ht="24" customHeight="1">
      <c r="A10" s="8" t="s">
        <v>99</v>
      </c>
      <c r="C10" s="2" t="s">
        <v>184</v>
      </c>
      <c r="D10" s="24"/>
      <c r="E10" s="28">
        <v>31689</v>
      </c>
      <c r="G10" s="28">
        <v>20745</v>
      </c>
      <c r="I10" s="28">
        <v>19311</v>
      </c>
      <c r="K10" s="28">
        <v>15305</v>
      </c>
    </row>
    <row r="11" spans="1:11" ht="24" customHeight="1">
      <c r="A11" s="8" t="s">
        <v>100</v>
      </c>
      <c r="C11" s="2" t="s">
        <v>185</v>
      </c>
      <c r="D11" s="24"/>
      <c r="E11" s="28">
        <v>10529</v>
      </c>
      <c r="G11" s="28">
        <v>6548</v>
      </c>
      <c r="I11" s="28">
        <v>7380</v>
      </c>
      <c r="K11" s="28">
        <v>1239</v>
      </c>
    </row>
    <row r="12" spans="1:11" ht="24" customHeight="1">
      <c r="A12" s="8" t="s">
        <v>101</v>
      </c>
      <c r="C12" s="2"/>
      <c r="D12" s="24"/>
      <c r="E12" s="28">
        <v>1294</v>
      </c>
      <c r="G12" s="28">
        <v>1803</v>
      </c>
      <c r="I12" s="28">
        <v>328</v>
      </c>
      <c r="K12" s="28">
        <v>1562</v>
      </c>
    </row>
    <row r="13" spans="1:11" ht="24" customHeight="1">
      <c r="A13" s="4" t="s">
        <v>20</v>
      </c>
      <c r="C13" s="2"/>
      <c r="D13" s="24"/>
      <c r="E13" s="50">
        <f>SUM(E10:E12)</f>
        <v>43512</v>
      </c>
      <c r="G13" s="50">
        <f>SUM(G10:G12)</f>
        <v>29096</v>
      </c>
      <c r="I13" s="50">
        <f>SUM(I10:I12)</f>
        <v>27019</v>
      </c>
      <c r="K13" s="50">
        <f>SUM(K10:K12)</f>
        <v>18106</v>
      </c>
    </row>
    <row r="14" spans="1:11" ht="24" customHeight="1">
      <c r="A14" s="4" t="s">
        <v>21</v>
      </c>
      <c r="C14" s="2"/>
      <c r="D14" s="24"/>
      <c r="E14" s="51"/>
      <c r="G14" s="51"/>
      <c r="I14" s="51"/>
      <c r="K14" s="51"/>
    </row>
    <row r="15" spans="1:11" ht="24" customHeight="1">
      <c r="A15" s="8" t="s">
        <v>119</v>
      </c>
      <c r="C15" s="2"/>
      <c r="D15" s="24"/>
      <c r="E15" s="51">
        <v>7395</v>
      </c>
      <c r="G15" s="51">
        <v>5653</v>
      </c>
      <c r="I15" s="51">
        <v>4887</v>
      </c>
      <c r="K15" s="51">
        <v>3165</v>
      </c>
    </row>
    <row r="16" spans="1:11" ht="24" customHeight="1">
      <c r="A16" s="8" t="s">
        <v>25</v>
      </c>
      <c r="C16" s="2"/>
      <c r="D16" s="24"/>
      <c r="E16" s="51">
        <v>17448</v>
      </c>
      <c r="G16" s="51">
        <v>17293</v>
      </c>
      <c r="I16" s="51">
        <v>14318</v>
      </c>
      <c r="K16" s="51">
        <v>15529</v>
      </c>
    </row>
    <row r="17" spans="1:11" ht="24" customHeight="1">
      <c r="A17" s="8" t="s">
        <v>186</v>
      </c>
      <c r="C17" s="2"/>
      <c r="D17" s="24"/>
      <c r="E17" s="51">
        <v>7344</v>
      </c>
      <c r="G17" s="51">
        <v>352516</v>
      </c>
      <c r="I17" s="51">
        <v>-1399</v>
      </c>
      <c r="K17" s="51">
        <v>349811</v>
      </c>
    </row>
    <row r="18" spans="1:11" ht="24" customHeight="1">
      <c r="A18" s="4" t="s">
        <v>22</v>
      </c>
      <c r="C18" s="22"/>
      <c r="D18" s="21"/>
      <c r="E18" s="50">
        <f>SUM(E15:E17)</f>
        <v>32187</v>
      </c>
      <c r="G18" s="50">
        <f>SUM(G15:G17)</f>
        <v>375462</v>
      </c>
      <c r="I18" s="50">
        <f>SUM(I15:I17)</f>
        <v>17806</v>
      </c>
      <c r="K18" s="50">
        <f>SUM(K15:K17)</f>
        <v>368505</v>
      </c>
    </row>
    <row r="19" spans="1:11" ht="24" customHeight="1">
      <c r="A19" s="4" t="s">
        <v>158</v>
      </c>
      <c r="B19" s="4"/>
      <c r="C19" s="22"/>
      <c r="D19" s="21"/>
      <c r="E19" s="51">
        <f>E13-E18</f>
        <v>11325</v>
      </c>
      <c r="G19" s="51">
        <f>G13-G18</f>
        <v>-346366</v>
      </c>
      <c r="I19" s="51">
        <f>I13-I18</f>
        <v>9213</v>
      </c>
      <c r="K19" s="51">
        <f>K13-K18</f>
        <v>-350399</v>
      </c>
    </row>
    <row r="20" spans="1:11" ht="24" customHeight="1">
      <c r="A20" s="8" t="s">
        <v>124</v>
      </c>
      <c r="C20" s="52"/>
      <c r="D20" s="24"/>
      <c r="E20" s="53">
        <v>-8084</v>
      </c>
      <c r="G20" s="53">
        <v>-7179</v>
      </c>
      <c r="I20" s="53">
        <v>-8022</v>
      </c>
      <c r="K20" s="53">
        <v>-7175</v>
      </c>
    </row>
    <row r="21" spans="1:11" ht="24" customHeight="1">
      <c r="A21" s="4" t="s">
        <v>159</v>
      </c>
      <c r="B21" s="4"/>
      <c r="C21" s="22"/>
      <c r="D21" s="21"/>
      <c r="E21" s="54">
        <f>SUM(E19:E20)</f>
        <v>3241</v>
      </c>
      <c r="G21" s="54">
        <f>SUM(G19:G20)</f>
        <v>-353545</v>
      </c>
      <c r="I21" s="54">
        <f>SUM(I19:I20)</f>
        <v>1191</v>
      </c>
      <c r="K21" s="54">
        <f>SUM(K19:K20)</f>
        <v>-357574</v>
      </c>
    </row>
    <row r="22" spans="1:11" ht="24" customHeight="1">
      <c r="A22" s="8" t="s">
        <v>143</v>
      </c>
      <c r="C22" s="2" t="s">
        <v>123</v>
      </c>
      <c r="D22" s="24"/>
      <c r="E22" s="39">
        <v>-537</v>
      </c>
      <c r="G22" s="39">
        <v>-35729</v>
      </c>
      <c r="I22" s="39">
        <v>-117</v>
      </c>
      <c r="K22" s="39">
        <v>-34944</v>
      </c>
    </row>
    <row r="23" spans="1:11" ht="24" customHeight="1">
      <c r="A23" s="4" t="s">
        <v>160</v>
      </c>
      <c r="C23" s="22"/>
      <c r="D23" s="21"/>
      <c r="E23" s="26">
        <f>SUM(E21:E22)</f>
        <v>2704</v>
      </c>
      <c r="G23" s="50">
        <f>SUM(G21:G22)</f>
        <v>-389274</v>
      </c>
      <c r="I23" s="50">
        <f>SUM(I21:I22)</f>
        <v>1074</v>
      </c>
      <c r="K23" s="50">
        <f>SUM(K21:K22)</f>
        <v>-392518</v>
      </c>
    </row>
    <row r="24" spans="1:11" ht="24" customHeight="1">
      <c r="A24" s="4"/>
      <c r="C24" s="22"/>
      <c r="D24" s="21"/>
      <c r="E24" s="41"/>
      <c r="G24" s="42"/>
      <c r="I24" s="41"/>
      <c r="J24" s="28"/>
      <c r="K24" s="41"/>
    </row>
    <row r="25" spans="1:11" ht="24" customHeight="1">
      <c r="A25" s="55" t="s">
        <v>56</v>
      </c>
      <c r="B25" s="56"/>
      <c r="C25" s="22"/>
      <c r="D25" s="21"/>
      <c r="E25" s="57">
        <v>0</v>
      </c>
      <c r="G25" s="31">
        <v>0</v>
      </c>
      <c r="I25" s="57">
        <v>0</v>
      </c>
      <c r="J25" s="28"/>
      <c r="K25" s="57">
        <v>0</v>
      </c>
    </row>
    <row r="26" spans="1:11" ht="24" customHeight="1">
      <c r="A26" s="55"/>
      <c r="B26" s="56"/>
      <c r="C26" s="22"/>
      <c r="D26" s="21"/>
      <c r="E26" s="41"/>
      <c r="G26" s="42"/>
      <c r="I26" s="41"/>
      <c r="J26" s="28"/>
      <c r="K26" s="41"/>
    </row>
    <row r="27" spans="1:11" ht="24" customHeight="1" thickBot="1">
      <c r="A27" s="55" t="s">
        <v>170</v>
      </c>
      <c r="B27" s="56"/>
      <c r="C27" s="22"/>
      <c r="D27" s="21"/>
      <c r="E27" s="34">
        <f>SUM(E23:E25)</f>
        <v>2704</v>
      </c>
      <c r="G27" s="58">
        <f>SUM(G23:G25)</f>
        <v>-389274</v>
      </c>
      <c r="I27" s="34">
        <f>SUM(I23:I25)</f>
        <v>1074</v>
      </c>
      <c r="J27" s="28"/>
      <c r="K27" s="34">
        <f>SUM(K23:K25)</f>
        <v>-392518</v>
      </c>
    </row>
    <row r="28" spans="1:11" ht="24" customHeight="1" thickTop="1">
      <c r="A28" s="4"/>
      <c r="C28" s="22"/>
      <c r="D28" s="21"/>
      <c r="E28" s="41"/>
      <c r="G28" s="42"/>
      <c r="I28" s="41"/>
      <c r="J28" s="28"/>
      <c r="K28" s="41"/>
    </row>
    <row r="29" spans="1:11" ht="24" customHeight="1">
      <c r="A29" s="55" t="s">
        <v>138</v>
      </c>
      <c r="C29" s="59">
        <v>18</v>
      </c>
      <c r="D29" s="60"/>
      <c r="G29" s="23"/>
    </row>
    <row r="30" spans="1:11" ht="24" customHeight="1">
      <c r="A30" s="13" t="s">
        <v>161</v>
      </c>
      <c r="B30" s="56"/>
      <c r="C30" s="23"/>
      <c r="D30" s="60"/>
      <c r="E30" s="23"/>
      <c r="F30" s="23"/>
      <c r="G30" s="23"/>
      <c r="H30" s="23"/>
      <c r="I30" s="23"/>
      <c r="J30" s="61"/>
      <c r="K30" s="23"/>
    </row>
    <row r="31" spans="1:11" ht="24" customHeight="1" thickBot="1">
      <c r="A31" s="13" t="s">
        <v>162</v>
      </c>
      <c r="B31" s="56"/>
      <c r="C31" s="23"/>
      <c r="D31" s="60"/>
      <c r="E31" s="123">
        <f>E23/E33</f>
        <v>6.1047883304623067E-3</v>
      </c>
      <c r="F31" s="62"/>
      <c r="G31" s="123">
        <f>G23/G33</f>
        <v>-0.87885923541138466</v>
      </c>
      <c r="H31" s="62"/>
      <c r="I31" s="123">
        <f>I23/I33</f>
        <v>2.4247569034454575E-3</v>
      </c>
      <c r="J31" s="63"/>
      <c r="K31" s="123">
        <f>K23/K33</f>
        <v>-0.88618317525754575</v>
      </c>
    </row>
    <row r="32" spans="1:11" ht="24" customHeight="1" thickTop="1">
      <c r="A32" s="13" t="s">
        <v>95</v>
      </c>
      <c r="B32" s="56"/>
      <c r="C32" s="23"/>
      <c r="D32" s="60"/>
    </row>
    <row r="33" spans="1:12" ht="24" customHeight="1" thickBot="1">
      <c r="A33" s="13" t="s">
        <v>94</v>
      </c>
      <c r="B33" s="56"/>
      <c r="C33" s="23"/>
      <c r="D33" s="60"/>
      <c r="E33" s="64">
        <v>442931</v>
      </c>
      <c r="G33" s="64">
        <v>442931</v>
      </c>
      <c r="I33" s="64">
        <v>442931</v>
      </c>
      <c r="K33" s="64">
        <v>442931</v>
      </c>
      <c r="L33" s="23"/>
    </row>
    <row r="34" spans="1:12" ht="24" customHeight="1" thickTop="1">
      <c r="A34" s="13"/>
      <c r="B34" s="56"/>
      <c r="C34" s="23"/>
      <c r="D34" s="60"/>
      <c r="E34" s="56"/>
      <c r="G34" s="56"/>
      <c r="I34" s="56"/>
      <c r="K34" s="56"/>
      <c r="L34" s="23"/>
    </row>
    <row r="35" spans="1:12" ht="24" customHeight="1">
      <c r="A35" s="8" t="s">
        <v>3</v>
      </c>
      <c r="C35" s="65"/>
      <c r="D35" s="21"/>
      <c r="E35" s="65"/>
      <c r="G35" s="65"/>
      <c r="I35" s="41"/>
    </row>
    <row r="42" spans="1:12" ht="24" customHeight="1">
      <c r="A42" s="4"/>
      <c r="C42" s="27"/>
      <c r="D42" s="45"/>
      <c r="E42" s="46"/>
      <c r="G42" s="46"/>
      <c r="K42" s="46" t="s">
        <v>45</v>
      </c>
    </row>
    <row r="43" spans="1:12" ht="24" customHeight="1">
      <c r="A43" s="4" t="s">
        <v>106</v>
      </c>
      <c r="B43" s="5"/>
      <c r="C43" s="6"/>
      <c r="D43" s="7"/>
      <c r="E43" s="6"/>
      <c r="G43" s="6"/>
    </row>
    <row r="44" spans="1:12" ht="24" customHeight="1">
      <c r="A44" s="4" t="s">
        <v>103</v>
      </c>
      <c r="B44" s="7"/>
      <c r="C44" s="7"/>
      <c r="D44" s="7"/>
      <c r="E44" s="7"/>
      <c r="G44" s="7"/>
    </row>
    <row r="45" spans="1:12" ht="24" customHeight="1">
      <c r="A45" s="47" t="s">
        <v>180</v>
      </c>
      <c r="C45" s="7"/>
      <c r="D45" s="7"/>
      <c r="E45" s="7"/>
      <c r="G45" s="7"/>
    </row>
    <row r="46" spans="1:12" ht="24" customHeight="1">
      <c r="D46" s="19"/>
      <c r="E46" s="10"/>
      <c r="G46" s="10"/>
      <c r="K46" s="48" t="s">
        <v>63</v>
      </c>
    </row>
    <row r="47" spans="1:12" ht="24" customHeight="1">
      <c r="D47" s="19"/>
      <c r="E47" s="125" t="s">
        <v>77</v>
      </c>
      <c r="F47" s="125"/>
      <c r="G47" s="125"/>
      <c r="I47" s="124" t="s">
        <v>78</v>
      </c>
      <c r="J47" s="124"/>
      <c r="K47" s="124"/>
    </row>
    <row r="48" spans="1:12" ht="24" customHeight="1">
      <c r="C48" s="106" t="s">
        <v>4</v>
      </c>
      <c r="D48" s="19"/>
      <c r="E48" s="12">
        <v>2025</v>
      </c>
      <c r="F48" s="15"/>
      <c r="G48" s="12">
        <v>2024</v>
      </c>
      <c r="I48" s="12">
        <v>2025</v>
      </c>
      <c r="J48" s="15"/>
      <c r="K48" s="12">
        <v>2024</v>
      </c>
    </row>
    <row r="49" spans="1:11" ht="24" customHeight="1">
      <c r="A49" s="4" t="s">
        <v>39</v>
      </c>
      <c r="C49" s="14"/>
      <c r="D49" s="11"/>
      <c r="E49" s="49"/>
      <c r="G49" s="49"/>
    </row>
    <row r="50" spans="1:11" ht="24" customHeight="1">
      <c r="A50" s="4" t="s">
        <v>19</v>
      </c>
      <c r="C50" s="22"/>
      <c r="D50" s="19"/>
      <c r="E50" s="27"/>
      <c r="G50" s="27"/>
    </row>
    <row r="51" spans="1:11" ht="24" customHeight="1">
      <c r="A51" s="8" t="s">
        <v>99</v>
      </c>
      <c r="C51" s="2" t="s">
        <v>184</v>
      </c>
      <c r="D51" s="24"/>
      <c r="E51" s="28">
        <v>86580</v>
      </c>
      <c r="G51" s="28">
        <v>54957</v>
      </c>
      <c r="I51" s="28">
        <v>57231</v>
      </c>
      <c r="K51" s="28">
        <v>41613</v>
      </c>
    </row>
    <row r="52" spans="1:11" ht="24" customHeight="1">
      <c r="A52" s="8" t="s">
        <v>100</v>
      </c>
      <c r="C52" s="2" t="s">
        <v>185</v>
      </c>
      <c r="D52" s="24"/>
      <c r="E52" s="28">
        <v>36788</v>
      </c>
      <c r="G52" s="28">
        <v>20780</v>
      </c>
      <c r="I52" s="28">
        <v>17081</v>
      </c>
      <c r="K52" s="28">
        <v>3765</v>
      </c>
    </row>
    <row r="53" spans="1:11" ht="24" customHeight="1">
      <c r="A53" s="8" t="s">
        <v>101</v>
      </c>
      <c r="C53" s="2"/>
      <c r="D53" s="24"/>
      <c r="E53" s="28">
        <v>4720</v>
      </c>
      <c r="G53" s="28">
        <v>5373</v>
      </c>
      <c r="I53" s="28">
        <v>8953</v>
      </c>
      <c r="K53" s="28">
        <v>4983</v>
      </c>
    </row>
    <row r="54" spans="1:11" ht="24" customHeight="1">
      <c r="A54" s="4" t="s">
        <v>20</v>
      </c>
      <c r="C54" s="2"/>
      <c r="D54" s="24"/>
      <c r="E54" s="50">
        <f>SUM(E51:E53)</f>
        <v>128088</v>
      </c>
      <c r="G54" s="50">
        <f>SUM(G51:G53)</f>
        <v>81110</v>
      </c>
      <c r="I54" s="50">
        <f>SUM(I51:I53)</f>
        <v>83265</v>
      </c>
      <c r="K54" s="50">
        <f>SUM(K51:K53)</f>
        <v>50361</v>
      </c>
    </row>
    <row r="55" spans="1:11" ht="24" customHeight="1">
      <c r="A55" s="4" t="s">
        <v>21</v>
      </c>
      <c r="C55" s="2"/>
      <c r="D55" s="24"/>
      <c r="E55" s="51"/>
      <c r="G55" s="51"/>
      <c r="I55" s="51"/>
      <c r="K55" s="51"/>
    </row>
    <row r="56" spans="1:11" ht="24" customHeight="1">
      <c r="A56" s="8" t="s">
        <v>119</v>
      </c>
      <c r="C56" s="2"/>
      <c r="D56" s="24"/>
      <c r="E56" s="51">
        <v>21032</v>
      </c>
      <c r="G56" s="51">
        <v>15907</v>
      </c>
      <c r="I56" s="51">
        <v>13889</v>
      </c>
      <c r="K56" s="51">
        <v>8625</v>
      </c>
    </row>
    <row r="57" spans="1:11" ht="24" customHeight="1">
      <c r="A57" s="8" t="s">
        <v>25</v>
      </c>
      <c r="C57" s="2"/>
      <c r="D57" s="24"/>
      <c r="E57" s="51">
        <v>54518</v>
      </c>
      <c r="G57" s="51">
        <v>54499</v>
      </c>
      <c r="I57" s="51">
        <v>45957</v>
      </c>
      <c r="K57" s="51">
        <v>49648</v>
      </c>
    </row>
    <row r="58" spans="1:11" ht="24" customHeight="1">
      <c r="A58" s="8" t="s">
        <v>186</v>
      </c>
      <c r="C58" s="2"/>
      <c r="D58" s="24"/>
      <c r="E58" s="51">
        <v>18005</v>
      </c>
      <c r="G58" s="51">
        <v>404156</v>
      </c>
      <c r="I58" s="51">
        <v>-574</v>
      </c>
      <c r="K58" s="51">
        <v>398457</v>
      </c>
    </row>
    <row r="59" spans="1:11" ht="24" customHeight="1">
      <c r="A59" s="4" t="s">
        <v>22</v>
      </c>
      <c r="C59" s="22"/>
      <c r="D59" s="21"/>
      <c r="E59" s="50">
        <f>SUM(E56:E58)</f>
        <v>93555</v>
      </c>
      <c r="G59" s="50">
        <f>SUM(G56:G58)</f>
        <v>474562</v>
      </c>
      <c r="I59" s="50">
        <f>SUM(I56:I58)</f>
        <v>59272</v>
      </c>
      <c r="K59" s="50">
        <f>SUM(K56:K58)</f>
        <v>456730</v>
      </c>
    </row>
    <row r="60" spans="1:11" ht="24" customHeight="1">
      <c r="A60" s="4" t="s">
        <v>158</v>
      </c>
      <c r="B60" s="4"/>
      <c r="C60" s="22"/>
      <c r="D60" s="21"/>
      <c r="E60" s="51">
        <f>E54-E59</f>
        <v>34533</v>
      </c>
      <c r="G60" s="51">
        <f>G54-G59</f>
        <v>-393452</v>
      </c>
      <c r="I60" s="51">
        <f>I54-I59</f>
        <v>23993</v>
      </c>
      <c r="K60" s="51">
        <f>K54-K59</f>
        <v>-406369</v>
      </c>
    </row>
    <row r="61" spans="1:11" ht="24" customHeight="1">
      <c r="A61" s="8" t="s">
        <v>124</v>
      </c>
      <c r="C61" s="52"/>
      <c r="D61" s="24"/>
      <c r="E61" s="53">
        <v>-23985</v>
      </c>
      <c r="G61" s="53">
        <v>-23843</v>
      </c>
      <c r="I61" s="53">
        <v>-23770</v>
      </c>
      <c r="K61" s="53">
        <v>-23824</v>
      </c>
    </row>
    <row r="62" spans="1:11" ht="24" customHeight="1">
      <c r="A62" s="4" t="s">
        <v>159</v>
      </c>
      <c r="B62" s="4"/>
      <c r="C62" s="22"/>
      <c r="D62" s="21"/>
      <c r="E62" s="54">
        <f>SUM(E60:E61)</f>
        <v>10548</v>
      </c>
      <c r="G62" s="54">
        <f>SUM(G60:G61)</f>
        <v>-417295</v>
      </c>
      <c r="I62" s="54">
        <f>SUM(I60:I61)</f>
        <v>223</v>
      </c>
      <c r="K62" s="54">
        <f>SUM(K60:K61)</f>
        <v>-430193</v>
      </c>
    </row>
    <row r="63" spans="1:11" ht="24" customHeight="1">
      <c r="A63" s="8" t="s">
        <v>143</v>
      </c>
      <c r="C63" s="2" t="s">
        <v>123</v>
      </c>
      <c r="D63" s="24"/>
      <c r="E63" s="39">
        <v>-1743</v>
      </c>
      <c r="G63" s="39">
        <v>-33994</v>
      </c>
      <c r="I63" s="39">
        <v>1741</v>
      </c>
      <c r="K63" s="39">
        <v>-32630</v>
      </c>
    </row>
    <row r="64" spans="1:11" ht="24" customHeight="1">
      <c r="A64" s="4" t="s">
        <v>160</v>
      </c>
      <c r="C64" s="22"/>
      <c r="D64" s="21"/>
      <c r="E64" s="26">
        <f>SUM(E62:E63)</f>
        <v>8805</v>
      </c>
      <c r="G64" s="50">
        <f>SUM(G62:G63)</f>
        <v>-451289</v>
      </c>
      <c r="I64" s="50">
        <f>SUM(I62:I63)</f>
        <v>1964</v>
      </c>
      <c r="K64" s="50">
        <f>SUM(K62:K63)</f>
        <v>-462823</v>
      </c>
    </row>
    <row r="65" spans="1:12" ht="24" customHeight="1">
      <c r="A65" s="4"/>
      <c r="C65" s="22"/>
      <c r="D65" s="21"/>
      <c r="E65" s="41"/>
      <c r="G65" s="42"/>
      <c r="I65" s="41"/>
      <c r="J65" s="28"/>
      <c r="K65" s="41"/>
    </row>
    <row r="66" spans="1:12" ht="24" customHeight="1">
      <c r="A66" s="55" t="s">
        <v>56</v>
      </c>
      <c r="B66" s="56"/>
      <c r="C66" s="22"/>
      <c r="D66" s="21"/>
      <c r="E66" s="57">
        <v>0</v>
      </c>
      <c r="G66" s="31">
        <v>0</v>
      </c>
      <c r="I66" s="57">
        <v>0</v>
      </c>
      <c r="J66" s="28"/>
      <c r="K66" s="57">
        <v>0</v>
      </c>
    </row>
    <row r="67" spans="1:12" ht="24" customHeight="1">
      <c r="A67" s="55"/>
      <c r="B67" s="56"/>
      <c r="C67" s="22"/>
      <c r="D67" s="21"/>
      <c r="E67" s="41"/>
      <c r="G67" s="42"/>
      <c r="I67" s="41"/>
      <c r="J67" s="28"/>
      <c r="K67" s="41"/>
    </row>
    <row r="68" spans="1:12" ht="24" customHeight="1" thickBot="1">
      <c r="A68" s="55" t="s">
        <v>170</v>
      </c>
      <c r="B68" s="56"/>
      <c r="C68" s="22"/>
      <c r="D68" s="21"/>
      <c r="E68" s="34">
        <f>SUM(E64:E66)</f>
        <v>8805</v>
      </c>
      <c r="G68" s="58">
        <f>SUM(G64:G66)</f>
        <v>-451289</v>
      </c>
      <c r="I68" s="34">
        <f>SUM(I64:I66)</f>
        <v>1964</v>
      </c>
      <c r="J68" s="28"/>
      <c r="K68" s="34">
        <f>SUM(K64:K66)</f>
        <v>-462823</v>
      </c>
    </row>
    <row r="69" spans="1:12" ht="24" customHeight="1" thickTop="1">
      <c r="A69" s="4"/>
      <c r="C69" s="22"/>
      <c r="D69" s="21"/>
      <c r="E69" s="41"/>
      <c r="G69" s="42"/>
      <c r="I69" s="41"/>
      <c r="J69" s="28"/>
      <c r="K69" s="41"/>
    </row>
    <row r="70" spans="1:12" ht="24" customHeight="1">
      <c r="A70" s="55" t="s">
        <v>138</v>
      </c>
      <c r="C70" s="59">
        <v>18</v>
      </c>
      <c r="D70" s="60"/>
      <c r="G70" s="23"/>
    </row>
    <row r="71" spans="1:12" ht="24" customHeight="1">
      <c r="A71" s="13" t="s">
        <v>161</v>
      </c>
      <c r="B71" s="56"/>
      <c r="C71" s="23"/>
      <c r="D71" s="60"/>
      <c r="E71" s="23"/>
      <c r="F71" s="23"/>
      <c r="G71" s="23"/>
      <c r="H71" s="23"/>
      <c r="I71" s="23"/>
      <c r="J71" s="61"/>
      <c r="K71" s="23"/>
    </row>
    <row r="72" spans="1:12" ht="24" customHeight="1" thickBot="1">
      <c r="A72" s="13" t="s">
        <v>162</v>
      </c>
      <c r="B72" s="56"/>
      <c r="C72" s="23"/>
      <c r="D72" s="60"/>
      <c r="E72" s="123">
        <f>E64/E74</f>
        <v>1.987894276986709E-2</v>
      </c>
      <c r="F72" s="62"/>
      <c r="G72" s="123">
        <f>G64/G74</f>
        <v>-1.0188697562374276</v>
      </c>
      <c r="H72" s="62"/>
      <c r="I72" s="123">
        <f>I64/I74</f>
        <v>4.4340992163564982E-3</v>
      </c>
      <c r="J72" s="63"/>
      <c r="K72" s="123">
        <f>K64/K74</f>
        <v>-1.0449099295375577</v>
      </c>
    </row>
    <row r="73" spans="1:12" ht="24" customHeight="1" thickTop="1">
      <c r="A73" s="13" t="s">
        <v>95</v>
      </c>
      <c r="B73" s="56"/>
      <c r="C73" s="23"/>
      <c r="D73" s="60"/>
    </row>
    <row r="74" spans="1:12" ht="24" customHeight="1" thickBot="1">
      <c r="A74" s="13" t="s">
        <v>94</v>
      </c>
      <c r="B74" s="56"/>
      <c r="C74" s="23"/>
      <c r="D74" s="60"/>
      <c r="E74" s="64">
        <v>442931</v>
      </c>
      <c r="G74" s="64">
        <v>442931</v>
      </c>
      <c r="I74" s="64">
        <v>442931</v>
      </c>
      <c r="K74" s="64">
        <v>442931</v>
      </c>
      <c r="L74" s="23"/>
    </row>
    <row r="75" spans="1:12" ht="24" customHeight="1" thickTop="1">
      <c r="A75" s="13"/>
      <c r="B75" s="56"/>
      <c r="C75" s="23"/>
      <c r="D75" s="60"/>
      <c r="E75" s="56"/>
      <c r="G75" s="56"/>
      <c r="I75" s="56"/>
      <c r="K75" s="56"/>
      <c r="L75" s="23"/>
    </row>
    <row r="76" spans="1:12" ht="24" customHeight="1">
      <c r="A76" s="8" t="s">
        <v>3</v>
      </c>
      <c r="C76" s="65"/>
      <c r="D76" s="21"/>
      <c r="E76" s="65"/>
      <c r="G76" s="65"/>
      <c r="I76" s="41"/>
    </row>
    <row r="81" s="8" customFormat="1" ht="24" customHeight="1"/>
    <row r="82" s="8" customFormat="1" ht="24" customHeight="1"/>
  </sheetData>
  <mergeCells count="4">
    <mergeCell ref="E47:G47"/>
    <mergeCell ref="I47:K47"/>
    <mergeCell ref="E6:G6"/>
    <mergeCell ref="I6:K6"/>
  </mergeCells>
  <printOptions horizontalCentered="1"/>
  <pageMargins left="0.98425196850393704" right="0.31496062992125984" top="0.78740157480314965" bottom="0.39370078740157483" header="0.19685039370078741" footer="0.19685039370078741"/>
  <pageSetup paperSize="9" scale="75" firstPageNumber="2" fitToHeight="0" orientation="portrait" useFirstPageNumber="1" r:id="rId1"/>
  <headerFooter alignWithMargins="0"/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showGridLines="0" view="pageBreakPreview" zoomScale="55" zoomScaleNormal="100" zoomScaleSheetLayoutView="55" workbookViewId="0">
      <selection activeCell="R16" sqref="R16"/>
    </sheetView>
  </sheetViews>
  <sheetFormatPr defaultColWidth="9.33203125" defaultRowHeight="24" customHeight="1"/>
  <cols>
    <col min="1" max="1" width="61.6640625" style="23" customWidth="1"/>
    <col min="2" max="2" width="1.5546875" style="23" customWidth="1"/>
    <col min="3" max="3" width="19.33203125" style="23" customWidth="1"/>
    <col min="4" max="4" width="1.5546875" style="23" customWidth="1"/>
    <col min="5" max="5" width="19.33203125" style="23" customWidth="1"/>
    <col min="6" max="6" width="1.5546875" style="23" customWidth="1"/>
    <col min="7" max="7" width="19.33203125" style="23" customWidth="1"/>
    <col min="8" max="8" width="1.5546875" style="23" customWidth="1"/>
    <col min="9" max="9" width="19.33203125" style="23" customWidth="1"/>
    <col min="10" max="10" width="1.5546875" style="23" customWidth="1"/>
    <col min="11" max="11" width="19.33203125" style="23" customWidth="1"/>
    <col min="12" max="16384" width="9.33203125" style="23"/>
  </cols>
  <sheetData>
    <row r="1" spans="1:11" ht="24" customHeight="1">
      <c r="K1" s="66" t="s">
        <v>45</v>
      </c>
    </row>
    <row r="2" spans="1:11" ht="24" customHeight="1">
      <c r="A2" s="67" t="s">
        <v>106</v>
      </c>
      <c r="B2" s="68"/>
      <c r="C2" s="68"/>
      <c r="D2" s="68"/>
      <c r="E2" s="68"/>
      <c r="F2" s="68"/>
      <c r="H2" s="69"/>
      <c r="I2" s="70"/>
      <c r="J2" s="70"/>
      <c r="K2" s="70"/>
    </row>
    <row r="3" spans="1:11" ht="24" customHeight="1">
      <c r="A3" s="71" t="s">
        <v>92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24" customHeight="1">
      <c r="A4" s="47" t="s">
        <v>180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24" customHeight="1">
      <c r="A5" s="73"/>
      <c r="B5" s="71"/>
      <c r="C5" s="71"/>
      <c r="D5" s="71"/>
      <c r="E5" s="71"/>
      <c r="F5" s="71"/>
      <c r="G5" s="71"/>
      <c r="H5" s="71"/>
      <c r="I5" s="71"/>
      <c r="J5" s="71"/>
      <c r="K5" s="74" t="s">
        <v>44</v>
      </c>
    </row>
    <row r="6" spans="1:11" ht="24" customHeight="1">
      <c r="A6" s="73"/>
      <c r="B6" s="71"/>
      <c r="C6" s="127" t="s">
        <v>77</v>
      </c>
      <c r="D6" s="127"/>
      <c r="E6" s="127"/>
      <c r="F6" s="127"/>
      <c r="G6" s="127"/>
      <c r="H6" s="127"/>
      <c r="I6" s="127"/>
      <c r="J6" s="127"/>
      <c r="K6" s="127"/>
    </row>
    <row r="7" spans="1:11" s="60" customFormat="1" ht="24" customHeight="1">
      <c r="C7" s="60" t="s">
        <v>76</v>
      </c>
      <c r="G7" s="126" t="s">
        <v>137</v>
      </c>
      <c r="H7" s="126"/>
      <c r="I7" s="126"/>
      <c r="K7" s="76" t="s">
        <v>81</v>
      </c>
    </row>
    <row r="8" spans="1:11" s="60" customFormat="1" ht="24" customHeight="1">
      <c r="C8" s="60" t="s">
        <v>85</v>
      </c>
      <c r="G8" s="60" t="s">
        <v>27</v>
      </c>
      <c r="K8" s="76" t="s">
        <v>82</v>
      </c>
    </row>
    <row r="9" spans="1:11" ht="24" customHeight="1">
      <c r="C9" s="75" t="s">
        <v>84</v>
      </c>
      <c r="E9" s="75" t="s">
        <v>52</v>
      </c>
      <c r="F9" s="60"/>
      <c r="G9" s="75" t="s">
        <v>75</v>
      </c>
      <c r="I9" s="75" t="s">
        <v>2</v>
      </c>
      <c r="J9" s="60"/>
      <c r="K9" s="77" t="s">
        <v>83</v>
      </c>
    </row>
    <row r="10" spans="1:11" ht="24" customHeight="1">
      <c r="A10" s="67" t="s">
        <v>131</v>
      </c>
      <c r="C10" s="78">
        <v>442931</v>
      </c>
      <c r="D10" s="78"/>
      <c r="E10" s="78">
        <v>519409</v>
      </c>
      <c r="F10" s="78"/>
      <c r="G10" s="78">
        <v>30000</v>
      </c>
      <c r="H10" s="42"/>
      <c r="I10" s="78">
        <v>-1524</v>
      </c>
      <c r="J10" s="78"/>
      <c r="K10" s="78">
        <f>SUM(C10:I10)</f>
        <v>990816</v>
      </c>
    </row>
    <row r="11" spans="1:11" ht="24" customHeight="1">
      <c r="A11" s="23" t="s">
        <v>125</v>
      </c>
      <c r="C11" s="79">
        <v>0</v>
      </c>
      <c r="D11" s="78"/>
      <c r="E11" s="79">
        <v>0</v>
      </c>
      <c r="F11" s="78"/>
      <c r="G11" s="79">
        <v>0</v>
      </c>
      <c r="H11" s="42"/>
      <c r="I11" s="79">
        <v>-451289</v>
      </c>
      <c r="J11" s="78"/>
      <c r="K11" s="79">
        <f>SUM(C11:J11)</f>
        <v>-451289</v>
      </c>
    </row>
    <row r="12" spans="1:11" ht="24" customHeight="1">
      <c r="A12" s="23" t="s">
        <v>86</v>
      </c>
      <c r="C12" s="80">
        <v>0</v>
      </c>
      <c r="D12" s="78"/>
      <c r="E12" s="80">
        <v>0</v>
      </c>
      <c r="F12" s="78"/>
      <c r="G12" s="80">
        <v>0</v>
      </c>
      <c r="H12" s="42"/>
      <c r="I12" s="80">
        <v>0</v>
      </c>
      <c r="J12" s="78"/>
      <c r="K12" s="80">
        <f>SUM(C12:J12)</f>
        <v>0</v>
      </c>
    </row>
    <row r="13" spans="1:11" ht="24" customHeight="1">
      <c r="A13" s="23" t="s">
        <v>46</v>
      </c>
      <c r="C13" s="78">
        <f>SUM(C11:C12)</f>
        <v>0</v>
      </c>
      <c r="D13" s="78"/>
      <c r="E13" s="78">
        <f>SUM(E11:E12)</f>
        <v>0</v>
      </c>
      <c r="F13" s="78"/>
      <c r="G13" s="78">
        <f>SUM(G11:G12)</f>
        <v>0</v>
      </c>
      <c r="H13" s="42"/>
      <c r="I13" s="78">
        <f>SUM(I11:I12)</f>
        <v>-451289</v>
      </c>
      <c r="J13" s="78"/>
      <c r="K13" s="78">
        <f>SUM(C13:J13)</f>
        <v>-451289</v>
      </c>
    </row>
    <row r="14" spans="1:11" ht="24" customHeight="1" thickBot="1">
      <c r="A14" s="67" t="s">
        <v>181</v>
      </c>
      <c r="C14" s="81">
        <f>SUM(C10:C13)-C13</f>
        <v>442931</v>
      </c>
      <c r="D14" s="82"/>
      <c r="E14" s="81">
        <f>SUM(E10:E13)-E13</f>
        <v>519409</v>
      </c>
      <c r="F14" s="82"/>
      <c r="G14" s="81">
        <f>SUM(G10:G13)-G13</f>
        <v>30000</v>
      </c>
      <c r="H14" s="25"/>
      <c r="I14" s="81">
        <f>SUM(I10:I13)-I13</f>
        <v>-452813</v>
      </c>
      <c r="J14" s="82"/>
      <c r="K14" s="81">
        <f>SUM(K10:K13)-K13</f>
        <v>539527</v>
      </c>
    </row>
    <row r="15" spans="1:11" ht="24" customHeight="1" thickTop="1">
      <c r="A15" s="67"/>
      <c r="C15" s="78"/>
      <c r="D15" s="78"/>
      <c r="E15" s="78"/>
      <c r="F15" s="78"/>
      <c r="G15" s="78"/>
      <c r="H15" s="42"/>
      <c r="I15" s="78"/>
      <c r="J15" s="78"/>
      <c r="K15" s="78"/>
    </row>
    <row r="16" spans="1:11" ht="24" customHeight="1">
      <c r="A16" s="67" t="s">
        <v>150</v>
      </c>
      <c r="C16" s="78">
        <v>442931</v>
      </c>
      <c r="D16" s="78"/>
      <c r="E16" s="78">
        <v>519409</v>
      </c>
      <c r="F16" s="78"/>
      <c r="G16" s="78">
        <v>30000</v>
      </c>
      <c r="H16" s="42"/>
      <c r="I16" s="78">
        <v>-451384</v>
      </c>
      <c r="J16" s="78"/>
      <c r="K16" s="78">
        <f>SUM(C16:I16)</f>
        <v>540956</v>
      </c>
    </row>
    <row r="17" spans="1:11" ht="24" customHeight="1">
      <c r="A17" s="23" t="s">
        <v>168</v>
      </c>
      <c r="C17" s="79">
        <v>0</v>
      </c>
      <c r="D17" s="78"/>
      <c r="E17" s="79">
        <v>0</v>
      </c>
      <c r="F17" s="78"/>
      <c r="G17" s="79">
        <v>0</v>
      </c>
      <c r="H17" s="42"/>
      <c r="I17" s="79">
        <v>8805</v>
      </c>
      <c r="J17" s="78"/>
      <c r="K17" s="79">
        <f>SUM(C17:J17)</f>
        <v>8805</v>
      </c>
    </row>
    <row r="18" spans="1:11" ht="24" customHeight="1">
      <c r="A18" s="23" t="s">
        <v>86</v>
      </c>
      <c r="C18" s="80">
        <v>0</v>
      </c>
      <c r="D18" s="78"/>
      <c r="E18" s="80">
        <v>0</v>
      </c>
      <c r="F18" s="78"/>
      <c r="G18" s="80">
        <v>0</v>
      </c>
      <c r="H18" s="42"/>
      <c r="I18" s="80">
        <v>0</v>
      </c>
      <c r="J18" s="78"/>
      <c r="K18" s="80">
        <f>SUM(C18:J18)</f>
        <v>0</v>
      </c>
    </row>
    <row r="19" spans="1:11" ht="24" customHeight="1">
      <c r="A19" s="23" t="s">
        <v>46</v>
      </c>
      <c r="C19" s="78">
        <f>SUM(C17:C18)</f>
        <v>0</v>
      </c>
      <c r="D19" s="78"/>
      <c r="E19" s="78">
        <f>SUM(E17:E18)</f>
        <v>0</v>
      </c>
      <c r="F19" s="78"/>
      <c r="G19" s="78">
        <f>SUM(G17:G18)</f>
        <v>0</v>
      </c>
      <c r="H19" s="42"/>
      <c r="I19" s="78">
        <f>SUM(I17:I18)</f>
        <v>8805</v>
      </c>
      <c r="J19" s="78"/>
      <c r="K19" s="78">
        <f>SUM(C19:J19)</f>
        <v>8805</v>
      </c>
    </row>
    <row r="20" spans="1:11" ht="24" customHeight="1">
      <c r="A20" s="23" t="s">
        <v>187</v>
      </c>
      <c r="C20" s="78">
        <v>0</v>
      </c>
      <c r="D20" s="78"/>
      <c r="E20" s="78">
        <v>0</v>
      </c>
      <c r="F20" s="78"/>
      <c r="G20" s="78">
        <v>-30000</v>
      </c>
      <c r="H20" s="42"/>
      <c r="I20" s="78">
        <v>30000</v>
      </c>
      <c r="J20" s="78"/>
      <c r="K20" s="78">
        <f>SUM(C20:J20)</f>
        <v>0</v>
      </c>
    </row>
    <row r="21" spans="1:11" ht="24" customHeight="1">
      <c r="A21" s="23" t="s">
        <v>188</v>
      </c>
      <c r="C21" s="78">
        <v>0</v>
      </c>
      <c r="D21" s="78"/>
      <c r="E21" s="78">
        <v>-443000</v>
      </c>
      <c r="F21" s="78"/>
      <c r="G21" s="78">
        <v>0</v>
      </c>
      <c r="H21" s="42"/>
      <c r="I21" s="78">
        <v>443000</v>
      </c>
      <c r="J21" s="78"/>
      <c r="K21" s="78">
        <f t="shared" ref="K21" si="0">SUM(C21:J21)</f>
        <v>0</v>
      </c>
    </row>
    <row r="22" spans="1:11" ht="24" customHeight="1" thickBot="1">
      <c r="A22" s="67" t="s">
        <v>182</v>
      </c>
      <c r="C22" s="81">
        <f>SUM(C16,C19:C21)</f>
        <v>442931</v>
      </c>
      <c r="D22" s="82"/>
      <c r="E22" s="81">
        <f>SUM(E16,E19:E21)</f>
        <v>76409</v>
      </c>
      <c r="F22" s="82"/>
      <c r="G22" s="81">
        <f>SUM(G16,G19:G21)</f>
        <v>0</v>
      </c>
      <c r="H22" s="25"/>
      <c r="I22" s="81">
        <f>SUM(I16,I19:I21)</f>
        <v>30421</v>
      </c>
      <c r="J22" s="82"/>
      <c r="K22" s="81">
        <f>SUM(K16,K19:K21)</f>
        <v>549761</v>
      </c>
    </row>
    <row r="23" spans="1:11" ht="24" customHeight="1" thickTop="1">
      <c r="C23" s="1">
        <f>SUM(C22-BS!F70)</f>
        <v>0</v>
      </c>
      <c r="D23" s="1"/>
      <c r="E23" s="1">
        <f>SUM(E22-BS!F71)</f>
        <v>0</v>
      </c>
      <c r="F23" s="1"/>
      <c r="G23" s="1">
        <f>SUM(G22-BS!F73)</f>
        <v>0</v>
      </c>
      <c r="H23" s="1"/>
      <c r="I23" s="1">
        <f>SUM(I22-BS!F74)</f>
        <v>0</v>
      </c>
      <c r="J23" s="1"/>
      <c r="K23" s="1">
        <f>SUM(K22-BS!F75)</f>
        <v>0</v>
      </c>
    </row>
    <row r="24" spans="1:11" ht="24" customHeight="1">
      <c r="A24" s="23" t="s">
        <v>3</v>
      </c>
      <c r="K24" s="1"/>
    </row>
    <row r="25" spans="1:11" ht="24" customHeight="1">
      <c r="K25" s="1"/>
    </row>
    <row r="26" spans="1:11" ht="24" customHeight="1">
      <c r="K26" s="1"/>
    </row>
    <row r="27" spans="1:11" ht="24" customHeight="1">
      <c r="K27" s="1"/>
    </row>
  </sheetData>
  <mergeCells count="2">
    <mergeCell ref="G7:I7"/>
    <mergeCell ref="C6:K6"/>
  </mergeCells>
  <phoneticPr fontId="0" type="noConversion"/>
  <printOptions horizontalCentered="1"/>
  <pageMargins left="0.39370078740157483" right="0.78740157480314965" top="0.98425196850393704" bottom="0.39370078740157483" header="0.19685039370078741" footer="0.19685039370078741"/>
  <pageSetup paperSize="9" scale="80" firstPageNumber="2" fitToHeight="0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showGridLines="0" view="pageBreakPreview" zoomScale="55" zoomScaleNormal="85" zoomScaleSheetLayoutView="55" workbookViewId="0">
      <selection activeCell="W13" sqref="W13"/>
    </sheetView>
  </sheetViews>
  <sheetFormatPr defaultColWidth="9.33203125" defaultRowHeight="24" customHeight="1"/>
  <cols>
    <col min="1" max="1" width="63.88671875" style="23" customWidth="1"/>
    <col min="2" max="2" width="1.5546875" style="23" customWidth="1"/>
    <col min="3" max="3" width="19.33203125" style="23" customWidth="1"/>
    <col min="4" max="4" width="1.5546875" style="23" customWidth="1"/>
    <col min="5" max="5" width="19.33203125" style="23" customWidth="1"/>
    <col min="6" max="6" width="1.5546875" style="23" customWidth="1"/>
    <col min="7" max="7" width="19.33203125" style="23" customWidth="1"/>
    <col min="8" max="8" width="1.5546875" style="23" customWidth="1"/>
    <col min="9" max="9" width="19.33203125" style="23" customWidth="1"/>
    <col min="10" max="10" width="1.5546875" style="23" customWidth="1"/>
    <col min="11" max="11" width="19.33203125" style="23" customWidth="1"/>
    <col min="12" max="16384" width="9.33203125" style="23"/>
  </cols>
  <sheetData>
    <row r="1" spans="1:11" ht="24" customHeight="1">
      <c r="K1" s="66" t="s">
        <v>45</v>
      </c>
    </row>
    <row r="2" spans="1:11" ht="24" customHeight="1">
      <c r="A2" s="67" t="s">
        <v>106</v>
      </c>
      <c r="B2" s="68"/>
      <c r="C2" s="68"/>
      <c r="D2" s="68"/>
      <c r="E2" s="68"/>
      <c r="F2" s="68"/>
      <c r="H2" s="69"/>
      <c r="I2" s="70"/>
      <c r="J2" s="70"/>
      <c r="K2" s="70"/>
    </row>
    <row r="3" spans="1:11" ht="24" customHeight="1">
      <c r="A3" s="71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24" customHeight="1">
      <c r="A4" s="47" t="s">
        <v>180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24" customHeight="1">
      <c r="A5" s="73"/>
      <c r="B5" s="71"/>
      <c r="C5" s="71"/>
      <c r="D5" s="71"/>
      <c r="E5" s="71"/>
      <c r="F5" s="71"/>
      <c r="G5" s="71"/>
      <c r="H5" s="71"/>
      <c r="I5" s="71"/>
      <c r="J5" s="71"/>
      <c r="K5" s="74" t="s">
        <v>44</v>
      </c>
    </row>
    <row r="6" spans="1:11" ht="24" customHeight="1">
      <c r="A6" s="73"/>
      <c r="B6" s="71"/>
      <c r="C6" s="127" t="s">
        <v>78</v>
      </c>
      <c r="D6" s="127"/>
      <c r="E6" s="127"/>
      <c r="F6" s="127"/>
      <c r="G6" s="127"/>
      <c r="H6" s="127"/>
      <c r="I6" s="127"/>
      <c r="J6" s="127"/>
      <c r="K6" s="127"/>
    </row>
    <row r="7" spans="1:11" s="60" customFormat="1" ht="24" customHeight="1">
      <c r="C7" s="60" t="s">
        <v>76</v>
      </c>
      <c r="G7" s="126" t="s">
        <v>137</v>
      </c>
      <c r="H7" s="126"/>
      <c r="I7" s="126"/>
      <c r="K7" s="76" t="s">
        <v>81</v>
      </c>
    </row>
    <row r="8" spans="1:11" s="60" customFormat="1" ht="24" customHeight="1">
      <c r="C8" s="60" t="s">
        <v>85</v>
      </c>
      <c r="G8" s="60" t="s">
        <v>27</v>
      </c>
      <c r="K8" s="76" t="s">
        <v>82</v>
      </c>
    </row>
    <row r="9" spans="1:11" ht="24" customHeight="1">
      <c r="C9" s="75" t="s">
        <v>84</v>
      </c>
      <c r="E9" s="75" t="s">
        <v>52</v>
      </c>
      <c r="F9" s="60"/>
      <c r="G9" s="75" t="s">
        <v>75</v>
      </c>
      <c r="I9" s="75" t="s">
        <v>2</v>
      </c>
      <c r="J9" s="60"/>
      <c r="K9" s="77" t="s">
        <v>83</v>
      </c>
    </row>
    <row r="10" spans="1:11" ht="24" customHeight="1">
      <c r="A10" s="67" t="s">
        <v>131</v>
      </c>
      <c r="C10" s="78">
        <v>442931</v>
      </c>
      <c r="D10" s="78"/>
      <c r="E10" s="78">
        <v>519409</v>
      </c>
      <c r="F10" s="78"/>
      <c r="G10" s="78">
        <v>30000</v>
      </c>
      <c r="H10" s="42"/>
      <c r="I10" s="78">
        <v>-13123</v>
      </c>
      <c r="J10" s="78"/>
      <c r="K10" s="78">
        <f>SUM(C10:I10)</f>
        <v>979217</v>
      </c>
    </row>
    <row r="11" spans="1:11" ht="24" customHeight="1">
      <c r="A11" s="23" t="s">
        <v>125</v>
      </c>
      <c r="C11" s="83">
        <v>0</v>
      </c>
      <c r="D11" s="1"/>
      <c r="E11" s="83">
        <v>0</v>
      </c>
      <c r="F11" s="84"/>
      <c r="G11" s="83">
        <v>0</v>
      </c>
      <c r="H11" s="85"/>
      <c r="I11" s="83">
        <v>-462823</v>
      </c>
      <c r="J11" s="84"/>
      <c r="K11" s="83">
        <f>SUM(E11:I11)</f>
        <v>-462823</v>
      </c>
    </row>
    <row r="12" spans="1:11" ht="24" customHeight="1">
      <c r="A12" s="23" t="s">
        <v>86</v>
      </c>
      <c r="C12" s="86">
        <v>0</v>
      </c>
      <c r="D12" s="1"/>
      <c r="E12" s="86">
        <v>0</v>
      </c>
      <c r="F12" s="84"/>
      <c r="G12" s="86">
        <v>0</v>
      </c>
      <c r="H12" s="85"/>
      <c r="I12" s="86">
        <v>0</v>
      </c>
      <c r="J12" s="84"/>
      <c r="K12" s="86">
        <v>0</v>
      </c>
    </row>
    <row r="13" spans="1:11" ht="24" customHeight="1">
      <c r="A13" s="23" t="s">
        <v>46</v>
      </c>
      <c r="C13" s="84">
        <f>SUM(C11:C12)</f>
        <v>0</v>
      </c>
      <c r="D13" s="1"/>
      <c r="E13" s="84">
        <f>SUM(E11:E12)</f>
        <v>0</v>
      </c>
      <c r="F13" s="84"/>
      <c r="G13" s="84">
        <f>SUM(G11:G12)</f>
        <v>0</v>
      </c>
      <c r="H13" s="85"/>
      <c r="I13" s="84">
        <f>SUM(I11:I12)</f>
        <v>-462823</v>
      </c>
      <c r="J13" s="84"/>
      <c r="K13" s="84">
        <f>SUM(K11:K12)</f>
        <v>-462823</v>
      </c>
    </row>
    <row r="14" spans="1:11" ht="24" customHeight="1" thickBot="1">
      <c r="A14" s="67" t="s">
        <v>181</v>
      </c>
      <c r="B14" s="67"/>
      <c r="C14" s="81">
        <f>SUM(C10:C13)-C13</f>
        <v>442931</v>
      </c>
      <c r="D14" s="78"/>
      <c r="E14" s="81">
        <f>SUM(E10:E13)-E13</f>
        <v>519409</v>
      </c>
      <c r="F14" s="78"/>
      <c r="G14" s="81">
        <f>SUM(G10:G13)-G13</f>
        <v>30000</v>
      </c>
      <c r="H14" s="42"/>
      <c r="I14" s="81">
        <f>SUM(I10:I13)-I13</f>
        <v>-475946</v>
      </c>
      <c r="J14" s="78"/>
      <c r="K14" s="81">
        <f>SUM(K10:K13)-K13</f>
        <v>516394</v>
      </c>
    </row>
    <row r="15" spans="1:11" ht="24" customHeight="1" thickTop="1">
      <c r="A15" s="67"/>
      <c r="B15" s="67"/>
      <c r="C15" s="84"/>
      <c r="D15" s="87"/>
      <c r="E15" s="84"/>
      <c r="F15" s="84"/>
      <c r="G15" s="84"/>
      <c r="H15" s="85"/>
      <c r="I15" s="84"/>
      <c r="J15" s="84"/>
      <c r="K15" s="84"/>
    </row>
    <row r="16" spans="1:11" ht="24" customHeight="1">
      <c r="A16" s="67" t="s">
        <v>150</v>
      </c>
      <c r="C16" s="78">
        <v>442931</v>
      </c>
      <c r="D16" s="78"/>
      <c r="E16" s="78">
        <v>519409</v>
      </c>
      <c r="F16" s="78"/>
      <c r="G16" s="78">
        <v>30000</v>
      </c>
      <c r="H16" s="42"/>
      <c r="I16" s="78">
        <v>-478304</v>
      </c>
      <c r="J16" s="78"/>
      <c r="K16" s="78">
        <f>SUM(C16:I16)</f>
        <v>514036</v>
      </c>
    </row>
    <row r="17" spans="1:11" ht="24" customHeight="1">
      <c r="A17" s="23" t="s">
        <v>168</v>
      </c>
      <c r="C17" s="83">
        <v>0</v>
      </c>
      <c r="D17" s="1"/>
      <c r="E17" s="83">
        <v>0</v>
      </c>
      <c r="F17" s="84"/>
      <c r="G17" s="83">
        <v>0</v>
      </c>
      <c r="H17" s="42"/>
      <c r="I17" s="79">
        <v>1964</v>
      </c>
      <c r="J17" s="78"/>
      <c r="K17" s="79">
        <f>SUM(C17:I17)</f>
        <v>1964</v>
      </c>
    </row>
    <row r="18" spans="1:11" ht="24" customHeight="1">
      <c r="A18" s="23" t="s">
        <v>86</v>
      </c>
      <c r="C18" s="86">
        <v>0</v>
      </c>
      <c r="D18" s="1"/>
      <c r="E18" s="86">
        <v>0</v>
      </c>
      <c r="F18" s="84"/>
      <c r="G18" s="86">
        <v>0</v>
      </c>
      <c r="H18" s="85"/>
      <c r="I18" s="86">
        <v>0</v>
      </c>
      <c r="J18" s="84"/>
      <c r="K18" s="86">
        <v>0</v>
      </c>
    </row>
    <row r="19" spans="1:11" ht="24" customHeight="1">
      <c r="A19" s="23" t="s">
        <v>46</v>
      </c>
      <c r="C19" s="84">
        <f>SUM(C17:C18)</f>
        <v>0</v>
      </c>
      <c r="D19" s="1"/>
      <c r="E19" s="84">
        <f>SUM(E17:E18)</f>
        <v>0</v>
      </c>
      <c r="F19" s="84"/>
      <c r="G19" s="84">
        <f>SUM(G17:G18)</f>
        <v>0</v>
      </c>
      <c r="H19" s="85"/>
      <c r="I19" s="84">
        <f>SUM(I17:I18)</f>
        <v>1964</v>
      </c>
      <c r="J19" s="84"/>
      <c r="K19" s="84">
        <f>SUM(K17:K18)</f>
        <v>1964</v>
      </c>
    </row>
    <row r="20" spans="1:11" ht="24" customHeight="1">
      <c r="A20" s="23" t="s">
        <v>187</v>
      </c>
      <c r="C20" s="84">
        <v>0</v>
      </c>
      <c r="D20" s="84"/>
      <c r="E20" s="84">
        <v>0</v>
      </c>
      <c r="F20" s="84"/>
      <c r="G20" s="84">
        <v>-30000</v>
      </c>
      <c r="H20" s="84"/>
      <c r="I20" s="84">
        <v>30000</v>
      </c>
      <c r="K20" s="84">
        <f>SUM(C20:I20)</f>
        <v>0</v>
      </c>
    </row>
    <row r="21" spans="1:11" ht="24" customHeight="1">
      <c r="A21" s="23" t="s">
        <v>188</v>
      </c>
      <c r="C21" s="84">
        <v>0</v>
      </c>
      <c r="D21" s="84"/>
      <c r="E21" s="84">
        <v>-443000</v>
      </c>
      <c r="F21" s="84"/>
      <c r="G21" s="84">
        <v>0</v>
      </c>
      <c r="H21" s="84"/>
      <c r="I21" s="84">
        <v>443000</v>
      </c>
      <c r="J21" s="84"/>
      <c r="K21" s="84">
        <f>SUM(C21:I21)</f>
        <v>0</v>
      </c>
    </row>
    <row r="22" spans="1:11" ht="24" customHeight="1" thickBot="1">
      <c r="A22" s="67" t="s">
        <v>182</v>
      </c>
      <c r="C22" s="81">
        <f>SUM(C16,C19:C21)</f>
        <v>442931</v>
      </c>
      <c r="D22" s="78"/>
      <c r="E22" s="81">
        <f>SUM(E16,E19:E21)</f>
        <v>76409</v>
      </c>
      <c r="F22" s="78"/>
      <c r="G22" s="81">
        <f>SUM(G16,G19:G21)</f>
        <v>0</v>
      </c>
      <c r="H22" s="42"/>
      <c r="I22" s="81">
        <f>SUM(I16,I19:I21)</f>
        <v>-3340</v>
      </c>
      <c r="J22" s="78"/>
      <c r="K22" s="81">
        <f>SUM(K16,K19:K21)</f>
        <v>516000</v>
      </c>
    </row>
    <row r="23" spans="1:11" ht="24" customHeight="1" thickTop="1">
      <c r="C23" s="78">
        <f>SUM(C22-BS!J70)</f>
        <v>0</v>
      </c>
      <c r="D23" s="78"/>
      <c r="E23" s="78">
        <f>SUM(E22-BS!J71)</f>
        <v>0</v>
      </c>
      <c r="F23" s="78"/>
      <c r="G23" s="78">
        <f>SUM(G22-BS!J73)</f>
        <v>0</v>
      </c>
      <c r="H23" s="78"/>
      <c r="I23" s="78">
        <f>SUM(I22-BS!J74)</f>
        <v>0</v>
      </c>
      <c r="J23" s="78"/>
      <c r="K23" s="78">
        <f>SUM(K22-BS!J75)</f>
        <v>0</v>
      </c>
    </row>
    <row r="24" spans="1:11" ht="24" customHeight="1">
      <c r="A24" s="23" t="s">
        <v>3</v>
      </c>
    </row>
  </sheetData>
  <mergeCells count="2">
    <mergeCell ref="C6:K6"/>
    <mergeCell ref="G7:I7"/>
  </mergeCells>
  <printOptions horizontalCentered="1"/>
  <pageMargins left="0.39370078740157483" right="0.78740157480314965" top="0.98425196850393704" bottom="0.39370078740157483" header="0.19685039370078741" footer="0.19685039370078741"/>
  <pageSetup paperSize="9" scale="80" firstPageNumber="2" fitToHeight="0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8"/>
  <sheetViews>
    <sheetView showGridLines="0" view="pageBreakPreview" zoomScale="70" zoomScaleNormal="70" zoomScaleSheetLayoutView="70" workbookViewId="0">
      <selection activeCell="S16" sqref="S16"/>
    </sheetView>
  </sheetViews>
  <sheetFormatPr defaultColWidth="9.33203125" defaultRowHeight="23.4" customHeight="1"/>
  <cols>
    <col min="1" max="1" width="36.6640625" style="8" customWidth="1"/>
    <col min="2" max="2" width="12.5546875" style="8" customWidth="1"/>
    <col min="3" max="3" width="7.33203125" style="8" customWidth="1"/>
    <col min="4" max="4" width="0.6640625" style="8" customWidth="1"/>
    <col min="5" max="5" width="14.88671875" style="8" customWidth="1"/>
    <col min="6" max="6" width="0.6640625" style="8" customWidth="1"/>
    <col min="7" max="7" width="14.88671875" style="8" customWidth="1"/>
    <col min="8" max="8" width="0.6640625" style="8" customWidth="1"/>
    <col min="9" max="9" width="14.88671875" style="8" customWidth="1"/>
    <col min="10" max="10" width="0.6640625" style="8" customWidth="1"/>
    <col min="11" max="11" width="14.88671875" style="8" customWidth="1"/>
    <col min="12" max="16384" width="9.33203125" style="8"/>
  </cols>
  <sheetData>
    <row r="1" spans="1:11" ht="22.05" customHeight="1">
      <c r="A1" s="4"/>
      <c r="C1" s="27"/>
      <c r="D1" s="45"/>
      <c r="E1" s="46"/>
      <c r="G1" s="46"/>
      <c r="K1" s="46" t="s">
        <v>45</v>
      </c>
    </row>
    <row r="2" spans="1:11" ht="22.05" customHeight="1">
      <c r="A2" s="4" t="s">
        <v>106</v>
      </c>
      <c r="B2" s="5"/>
      <c r="C2" s="6"/>
      <c r="D2" s="7"/>
      <c r="E2" s="6"/>
      <c r="G2" s="6"/>
    </row>
    <row r="3" spans="1:11" ht="22.05" customHeight="1">
      <c r="A3" s="55" t="s">
        <v>109</v>
      </c>
      <c r="B3" s="13"/>
      <c r="C3" s="88"/>
      <c r="D3" s="89"/>
      <c r="E3" s="88"/>
      <c r="G3" s="88"/>
    </row>
    <row r="4" spans="1:11" ht="22.05" customHeight="1">
      <c r="A4" s="47" t="s">
        <v>180</v>
      </c>
      <c r="C4" s="7"/>
      <c r="D4" s="7"/>
      <c r="E4" s="7"/>
      <c r="G4" s="7"/>
    </row>
    <row r="5" spans="1:11" ht="22.05" customHeight="1">
      <c r="D5" s="19"/>
      <c r="E5" s="10"/>
      <c r="G5" s="10"/>
      <c r="K5" s="48" t="s">
        <v>44</v>
      </c>
    </row>
    <row r="6" spans="1:11" ht="22.05" customHeight="1">
      <c r="D6" s="19"/>
      <c r="E6" s="125" t="s">
        <v>77</v>
      </c>
      <c r="F6" s="125"/>
      <c r="G6" s="125"/>
      <c r="I6" s="124" t="s">
        <v>78</v>
      </c>
      <c r="J6" s="124"/>
      <c r="K6" s="124"/>
    </row>
    <row r="7" spans="1:11" ht="22.05" customHeight="1">
      <c r="C7" s="106" t="s">
        <v>4</v>
      </c>
      <c r="D7" s="19"/>
      <c r="E7" s="12">
        <v>2025</v>
      </c>
      <c r="F7" s="15"/>
      <c r="G7" s="12">
        <v>2024</v>
      </c>
      <c r="I7" s="12">
        <v>2025</v>
      </c>
      <c r="J7" s="15"/>
      <c r="K7" s="12">
        <v>2024</v>
      </c>
    </row>
    <row r="8" spans="1:11" ht="22.05" customHeight="1">
      <c r="A8" s="4" t="s">
        <v>73</v>
      </c>
      <c r="C8" s="18"/>
      <c r="D8" s="19"/>
      <c r="E8" s="17"/>
      <c r="G8" s="17"/>
    </row>
    <row r="9" spans="1:11" ht="22.05" customHeight="1">
      <c r="A9" s="13" t="s">
        <v>159</v>
      </c>
      <c r="B9" s="108"/>
      <c r="C9" s="13"/>
      <c r="D9" s="13"/>
      <c r="E9" s="90">
        <f>PL!E62</f>
        <v>10548</v>
      </c>
      <c r="G9" s="90">
        <f>PL!G62</f>
        <v>-417295</v>
      </c>
      <c r="I9" s="90">
        <f>PL!I62</f>
        <v>223</v>
      </c>
      <c r="J9" s="90"/>
      <c r="K9" s="90">
        <f>PL!K62</f>
        <v>-430193</v>
      </c>
    </row>
    <row r="10" spans="1:11" ht="22.05" customHeight="1">
      <c r="A10" s="13" t="s">
        <v>79</v>
      </c>
      <c r="B10" s="108"/>
      <c r="C10" s="13"/>
      <c r="D10" s="13"/>
      <c r="E10" s="91"/>
      <c r="G10" s="91"/>
      <c r="I10" s="91"/>
      <c r="J10" s="90"/>
      <c r="K10" s="91"/>
    </row>
    <row r="11" spans="1:11" ht="22.05" customHeight="1">
      <c r="A11" s="13" t="s">
        <v>80</v>
      </c>
      <c r="B11" s="108"/>
      <c r="C11" s="13"/>
      <c r="D11" s="13"/>
      <c r="J11" s="90"/>
    </row>
    <row r="12" spans="1:11" ht="22.05" customHeight="1">
      <c r="A12" s="13" t="s">
        <v>59</v>
      </c>
      <c r="B12" s="13"/>
      <c r="C12" s="23"/>
      <c r="D12" s="23"/>
      <c r="E12" s="92">
        <v>7461</v>
      </c>
      <c r="F12" s="23"/>
      <c r="G12" s="92">
        <v>8253</v>
      </c>
      <c r="H12" s="23"/>
      <c r="I12" s="92">
        <v>4933</v>
      </c>
      <c r="J12" s="23"/>
      <c r="K12" s="93">
        <v>6456</v>
      </c>
    </row>
    <row r="13" spans="1:11" ht="22.05" customHeight="1">
      <c r="A13" s="108" t="s">
        <v>189</v>
      </c>
      <c r="B13" s="108"/>
      <c r="C13" s="114"/>
      <c r="D13" s="23"/>
      <c r="E13" s="92">
        <v>18254</v>
      </c>
      <c r="F13" s="23"/>
      <c r="G13" s="92">
        <v>404587</v>
      </c>
      <c r="H13" s="23"/>
      <c r="I13" s="92">
        <v>-325</v>
      </c>
      <c r="J13" s="23"/>
      <c r="K13" s="94">
        <v>398888</v>
      </c>
    </row>
    <row r="14" spans="1:11" ht="22.05" customHeight="1">
      <c r="A14" s="112" t="s">
        <v>171</v>
      </c>
      <c r="B14" s="108"/>
      <c r="C14" s="2"/>
      <c r="D14" s="23"/>
      <c r="E14" s="92">
        <v>0</v>
      </c>
      <c r="F14" s="23"/>
      <c r="G14" s="92">
        <v>-183</v>
      </c>
      <c r="H14" s="23"/>
      <c r="I14" s="92">
        <v>0</v>
      </c>
      <c r="J14" s="23"/>
      <c r="K14" s="94">
        <v>-183</v>
      </c>
    </row>
    <row r="15" spans="1:11" ht="22.05" customHeight="1">
      <c r="A15" s="13" t="s">
        <v>111</v>
      </c>
      <c r="B15" s="108"/>
      <c r="C15" s="2"/>
      <c r="D15" s="23"/>
      <c r="E15" s="92">
        <v>0</v>
      </c>
      <c r="F15" s="23"/>
      <c r="G15" s="92">
        <v>-654</v>
      </c>
      <c r="H15" s="23"/>
      <c r="I15" s="92">
        <v>0</v>
      </c>
      <c r="J15" s="23"/>
      <c r="K15" s="95">
        <v>-654</v>
      </c>
    </row>
    <row r="16" spans="1:11" ht="22.05" customHeight="1">
      <c r="A16" s="13" t="s">
        <v>169</v>
      </c>
      <c r="B16" s="108"/>
      <c r="C16" s="23"/>
      <c r="D16" s="23"/>
      <c r="E16" s="92">
        <v>0</v>
      </c>
      <c r="F16" s="23"/>
      <c r="G16" s="92">
        <v>1164</v>
      </c>
      <c r="H16" s="23"/>
      <c r="I16" s="92">
        <v>0</v>
      </c>
      <c r="J16" s="23"/>
      <c r="K16" s="94">
        <v>1036</v>
      </c>
    </row>
    <row r="17" spans="1:11" ht="22.05" customHeight="1">
      <c r="A17" s="13" t="s">
        <v>114</v>
      </c>
      <c r="B17" s="108"/>
      <c r="C17" s="23"/>
      <c r="D17" s="23"/>
      <c r="E17" s="92">
        <v>-86931</v>
      </c>
      <c r="F17" s="23"/>
      <c r="G17" s="92">
        <v>-44545</v>
      </c>
      <c r="H17" s="23"/>
      <c r="I17" s="92">
        <v>-57567</v>
      </c>
      <c r="J17" s="23"/>
      <c r="K17" s="94">
        <v>-41848</v>
      </c>
    </row>
    <row r="18" spans="1:11" ht="22.05" customHeight="1">
      <c r="A18" s="13" t="s">
        <v>163</v>
      </c>
      <c r="B18" s="108"/>
      <c r="C18" s="23"/>
      <c r="D18" s="23"/>
      <c r="E18" s="92">
        <v>647</v>
      </c>
      <c r="F18" s="23"/>
      <c r="G18" s="92">
        <v>581</v>
      </c>
      <c r="H18" s="23"/>
      <c r="I18" s="92">
        <v>599</v>
      </c>
      <c r="J18" s="23"/>
      <c r="K18" s="39">
        <v>545</v>
      </c>
    </row>
    <row r="19" spans="1:11" ht="22.05" customHeight="1">
      <c r="A19" s="108" t="s">
        <v>142</v>
      </c>
      <c r="B19" s="108"/>
      <c r="C19" s="23"/>
      <c r="D19" s="23"/>
      <c r="E19" s="92">
        <v>0</v>
      </c>
      <c r="F19" s="23"/>
      <c r="G19" s="92">
        <v>0</v>
      </c>
      <c r="H19" s="23"/>
      <c r="I19" s="92">
        <v>-7000</v>
      </c>
      <c r="J19" s="23"/>
      <c r="K19" s="39">
        <v>0</v>
      </c>
    </row>
    <row r="20" spans="1:11" ht="22.05" customHeight="1">
      <c r="A20" s="108" t="s">
        <v>62</v>
      </c>
      <c r="B20" s="108"/>
      <c r="C20" s="23"/>
      <c r="D20" s="23"/>
      <c r="E20" s="96">
        <v>23985</v>
      </c>
      <c r="F20" s="23"/>
      <c r="G20" s="96">
        <v>23843</v>
      </c>
      <c r="H20" s="23"/>
      <c r="I20" s="96">
        <v>23770</v>
      </c>
      <c r="J20" s="23"/>
      <c r="K20" s="53">
        <v>23824</v>
      </c>
    </row>
    <row r="21" spans="1:11" ht="22.05" customHeight="1">
      <c r="A21" s="13" t="s">
        <v>141</v>
      </c>
      <c r="B21" s="108"/>
      <c r="C21" s="13"/>
      <c r="D21" s="13"/>
      <c r="G21" s="23"/>
    </row>
    <row r="22" spans="1:11" ht="22.05" customHeight="1">
      <c r="A22" s="13" t="s">
        <v>33</v>
      </c>
      <c r="B22" s="108"/>
      <c r="C22" s="13"/>
      <c r="D22" s="13"/>
      <c r="E22" s="90">
        <f>SUM(E9:E20)</f>
        <v>-26036</v>
      </c>
      <c r="G22" s="90">
        <f>SUM(G9:G20)</f>
        <v>-24249</v>
      </c>
      <c r="I22" s="90">
        <f>SUM(I9:I20)</f>
        <v>-35367</v>
      </c>
      <c r="J22" s="90"/>
      <c r="K22" s="90">
        <f>SUM(K9:K20)</f>
        <v>-42129</v>
      </c>
    </row>
    <row r="23" spans="1:11" ht="22.05" customHeight="1">
      <c r="A23" s="13" t="s">
        <v>34</v>
      </c>
      <c r="B23" s="108"/>
      <c r="C23" s="13"/>
      <c r="D23" s="13"/>
      <c r="E23" s="97"/>
      <c r="G23" s="98"/>
      <c r="I23" s="97"/>
      <c r="J23" s="97"/>
      <c r="K23" s="97"/>
    </row>
    <row r="24" spans="1:11" ht="22.05" customHeight="1">
      <c r="A24" s="13" t="s">
        <v>164</v>
      </c>
      <c r="B24" s="108"/>
      <c r="C24" s="13"/>
      <c r="D24" s="13"/>
      <c r="E24" s="94">
        <v>-258</v>
      </c>
      <c r="F24" s="23"/>
      <c r="G24" s="94">
        <v>1812</v>
      </c>
      <c r="H24" s="23"/>
      <c r="I24" s="94">
        <v>-387</v>
      </c>
      <c r="J24" s="23"/>
      <c r="K24" s="94">
        <v>924</v>
      </c>
    </row>
    <row r="25" spans="1:11" ht="22.05" customHeight="1">
      <c r="A25" s="13" t="s">
        <v>145</v>
      </c>
      <c r="B25" s="108"/>
      <c r="C25" s="13"/>
      <c r="D25" s="13"/>
      <c r="E25" s="94">
        <v>-61220</v>
      </c>
      <c r="F25" s="23"/>
      <c r="G25" s="94">
        <v>-22235</v>
      </c>
      <c r="H25" s="23"/>
      <c r="I25" s="94">
        <v>0</v>
      </c>
      <c r="J25" s="23"/>
      <c r="K25" s="95">
        <v>0</v>
      </c>
    </row>
    <row r="26" spans="1:11" ht="22.05" customHeight="1">
      <c r="A26" s="13" t="s">
        <v>40</v>
      </c>
      <c r="B26" s="108"/>
      <c r="C26" s="13"/>
      <c r="D26" s="13"/>
      <c r="E26" s="94">
        <v>50663</v>
      </c>
      <c r="F26" s="23"/>
      <c r="G26" s="94">
        <v>10975</v>
      </c>
      <c r="H26" s="23"/>
      <c r="I26" s="94">
        <v>50663</v>
      </c>
      <c r="J26" s="23"/>
      <c r="K26" s="94">
        <v>10975</v>
      </c>
    </row>
    <row r="27" spans="1:11" ht="22.05" customHeight="1">
      <c r="A27" s="13" t="s">
        <v>35</v>
      </c>
      <c r="B27" s="108"/>
      <c r="C27" s="13"/>
      <c r="D27" s="13"/>
      <c r="E27" s="94">
        <v>36710</v>
      </c>
      <c r="F27" s="23"/>
      <c r="G27" s="94">
        <v>-28711</v>
      </c>
      <c r="H27" s="23"/>
      <c r="I27" s="94">
        <v>36710</v>
      </c>
      <c r="J27" s="23"/>
      <c r="K27" s="94">
        <v>-28711</v>
      </c>
    </row>
    <row r="28" spans="1:11" ht="22.05" customHeight="1">
      <c r="A28" s="13" t="s">
        <v>61</v>
      </c>
      <c r="B28" s="108"/>
      <c r="C28" s="13"/>
      <c r="D28" s="13"/>
      <c r="E28" s="99">
        <v>5170</v>
      </c>
      <c r="F28" s="23"/>
      <c r="G28" s="99">
        <v>9435</v>
      </c>
      <c r="H28" s="23"/>
      <c r="I28" s="99">
        <v>5170</v>
      </c>
      <c r="J28" s="23"/>
      <c r="K28" s="99">
        <v>9435</v>
      </c>
    </row>
    <row r="29" spans="1:11" ht="22.05" customHeight="1">
      <c r="A29" s="13" t="s">
        <v>60</v>
      </c>
      <c r="B29" s="108"/>
      <c r="C29" s="13"/>
      <c r="D29" s="13"/>
      <c r="E29" s="94">
        <v>208</v>
      </c>
      <c r="F29" s="23"/>
      <c r="G29" s="94">
        <v>6787</v>
      </c>
      <c r="H29" s="23"/>
      <c r="I29" s="94">
        <v>208</v>
      </c>
      <c r="J29" s="23"/>
      <c r="K29" s="94">
        <v>6787</v>
      </c>
    </row>
    <row r="30" spans="1:11" ht="22.05" customHeight="1">
      <c r="A30" s="13" t="s">
        <v>139</v>
      </c>
      <c r="B30" s="13"/>
      <c r="C30" s="13"/>
      <c r="D30" s="13"/>
      <c r="E30" s="94">
        <v>14452</v>
      </c>
      <c r="F30" s="23"/>
      <c r="G30" s="94">
        <v>-17754</v>
      </c>
      <c r="H30" s="23"/>
      <c r="I30" s="94">
        <v>14452</v>
      </c>
      <c r="J30" s="23"/>
      <c r="K30" s="95">
        <v>-17754</v>
      </c>
    </row>
    <row r="31" spans="1:11" ht="22.05" customHeight="1">
      <c r="A31" s="13" t="s">
        <v>183</v>
      </c>
      <c r="B31" s="13"/>
      <c r="C31" s="13"/>
      <c r="D31" s="13"/>
      <c r="E31" s="94">
        <v>266</v>
      </c>
      <c r="F31" s="23"/>
      <c r="G31" s="94">
        <v>0</v>
      </c>
      <c r="H31" s="23"/>
      <c r="I31" s="94">
        <v>266</v>
      </c>
      <c r="J31" s="23"/>
      <c r="K31" s="95">
        <v>0</v>
      </c>
    </row>
    <row r="32" spans="1:11" ht="22.05" customHeight="1">
      <c r="A32" s="13" t="s">
        <v>36</v>
      </c>
      <c r="B32" s="108"/>
      <c r="C32" s="13"/>
      <c r="D32" s="13"/>
      <c r="E32" s="94">
        <v>-522</v>
      </c>
      <c r="F32" s="23"/>
      <c r="G32" s="94">
        <v>-2574</v>
      </c>
      <c r="H32" s="23"/>
      <c r="I32" s="94">
        <v>478</v>
      </c>
      <c r="J32" s="23"/>
      <c r="K32" s="94">
        <v>-1846</v>
      </c>
    </row>
    <row r="33" spans="1:11" ht="22.05" customHeight="1">
      <c r="A33" s="13" t="s">
        <v>88</v>
      </c>
      <c r="B33" s="108"/>
      <c r="C33" s="13"/>
      <c r="D33" s="13"/>
      <c r="E33" s="94"/>
      <c r="F33" s="23"/>
      <c r="G33" s="94"/>
      <c r="H33" s="23"/>
      <c r="I33" s="100"/>
      <c r="J33" s="23"/>
      <c r="K33" s="100"/>
    </row>
    <row r="34" spans="1:11" ht="22.05" customHeight="1">
      <c r="A34" s="13" t="s">
        <v>165</v>
      </c>
      <c r="B34" s="108"/>
      <c r="C34" s="13"/>
      <c r="D34" s="13"/>
      <c r="E34" s="94">
        <v>16107</v>
      </c>
      <c r="F34" s="23"/>
      <c r="G34" s="94">
        <v>4584</v>
      </c>
      <c r="H34" s="23"/>
      <c r="I34" s="94">
        <v>2887</v>
      </c>
      <c r="J34" s="23"/>
      <c r="K34" s="94">
        <v>620</v>
      </c>
    </row>
    <row r="35" spans="1:11" ht="22.05" customHeight="1">
      <c r="A35" s="13" t="s">
        <v>112</v>
      </c>
      <c r="B35" s="108"/>
      <c r="C35" s="13"/>
      <c r="D35" s="13"/>
      <c r="E35" s="94">
        <v>-11714</v>
      </c>
      <c r="F35" s="23"/>
      <c r="G35" s="94">
        <v>-22322</v>
      </c>
      <c r="H35" s="23"/>
      <c r="I35" s="39">
        <v>-11693</v>
      </c>
      <c r="J35" s="23"/>
      <c r="K35" s="39">
        <v>-22307</v>
      </c>
    </row>
    <row r="36" spans="1:11" ht="22.05" customHeight="1">
      <c r="A36" s="13" t="s">
        <v>37</v>
      </c>
      <c r="B36" s="108"/>
      <c r="C36" s="13"/>
      <c r="D36" s="13"/>
      <c r="E36" s="94">
        <v>-4324</v>
      </c>
      <c r="F36" s="23"/>
      <c r="G36" s="94">
        <v>-1136</v>
      </c>
      <c r="H36" s="23"/>
      <c r="I36" s="39">
        <v>4948</v>
      </c>
      <c r="J36" s="23"/>
      <c r="K36" s="39">
        <v>-1658</v>
      </c>
    </row>
    <row r="37" spans="1:11" ht="22.05" customHeight="1">
      <c r="A37" s="13" t="s">
        <v>122</v>
      </c>
      <c r="B37" s="108"/>
      <c r="C37" s="13"/>
      <c r="D37" s="13"/>
      <c r="E37" s="53">
        <v>-4874</v>
      </c>
      <c r="F37" s="23"/>
      <c r="G37" s="53">
        <v>8584</v>
      </c>
      <c r="H37" s="23"/>
      <c r="I37" s="53">
        <v>-4874</v>
      </c>
      <c r="J37" s="23"/>
      <c r="K37" s="53">
        <v>8584</v>
      </c>
    </row>
    <row r="38" spans="1:11" ht="22.05" customHeight="1">
      <c r="A38" s="13" t="s">
        <v>190</v>
      </c>
      <c r="B38" s="108"/>
      <c r="C38" s="13"/>
      <c r="D38" s="13"/>
      <c r="E38" s="90">
        <f>SUM(E24:E37)+E22</f>
        <v>14628</v>
      </c>
      <c r="G38" s="90">
        <f>SUM(G24:G37)+G22</f>
        <v>-76804</v>
      </c>
      <c r="I38" s="90">
        <f>SUM(I24:I37)+I22</f>
        <v>63461</v>
      </c>
      <c r="J38" s="90"/>
      <c r="K38" s="90">
        <f>SUM(K24:K37)+K22</f>
        <v>-77080</v>
      </c>
    </row>
    <row r="39" spans="1:11" ht="22.05" customHeight="1">
      <c r="A39" s="13" t="s">
        <v>115</v>
      </c>
      <c r="B39" s="108"/>
      <c r="C39" s="13"/>
      <c r="D39" s="13"/>
      <c r="E39" s="92">
        <v>86997</v>
      </c>
      <c r="F39" s="23"/>
      <c r="G39" s="92">
        <v>44545</v>
      </c>
      <c r="H39" s="23"/>
      <c r="I39" s="92">
        <v>57633</v>
      </c>
      <c r="J39" s="23"/>
      <c r="K39" s="92">
        <v>41848</v>
      </c>
    </row>
    <row r="40" spans="1:11" ht="22.05" customHeight="1">
      <c r="A40" s="13" t="s">
        <v>116</v>
      </c>
      <c r="B40" s="108"/>
      <c r="C40" s="13"/>
      <c r="D40" s="13"/>
      <c r="E40" s="39">
        <v>-21423</v>
      </c>
      <c r="F40" s="23"/>
      <c r="G40" s="39">
        <v>-22129</v>
      </c>
      <c r="H40" s="23"/>
      <c r="I40" s="39">
        <v>-21423</v>
      </c>
      <c r="J40" s="23"/>
      <c r="K40" s="39">
        <v>-22129</v>
      </c>
    </row>
    <row r="41" spans="1:11" ht="22.05" customHeight="1">
      <c r="A41" s="13" t="s">
        <v>144</v>
      </c>
      <c r="B41" s="113"/>
      <c r="C41" s="13"/>
      <c r="D41" s="13"/>
      <c r="E41" s="39">
        <v>-7978</v>
      </c>
      <c r="F41" s="23"/>
      <c r="G41" s="39">
        <v>3647</v>
      </c>
      <c r="H41" s="23"/>
      <c r="I41" s="39">
        <v>0</v>
      </c>
      <c r="J41" s="23"/>
      <c r="K41" s="39">
        <v>5472</v>
      </c>
    </row>
    <row r="42" spans="1:11" ht="22.05" customHeight="1">
      <c r="A42" s="55" t="s">
        <v>191</v>
      </c>
      <c r="B42" s="113"/>
      <c r="C42" s="101"/>
      <c r="D42" s="101"/>
      <c r="E42" s="36">
        <f>SUM(E38:E41)</f>
        <v>72224</v>
      </c>
      <c r="G42" s="36">
        <f>SUM(G38:G41)</f>
        <v>-50741</v>
      </c>
      <c r="I42" s="36">
        <f>SUM(I38:I41)</f>
        <v>99671</v>
      </c>
      <c r="J42" s="90"/>
      <c r="K42" s="36">
        <f>SUM(K38:K41)</f>
        <v>-51889</v>
      </c>
    </row>
    <row r="43" spans="1:11" ht="22.05" customHeight="1">
      <c r="A43" s="55"/>
      <c r="B43" s="113"/>
      <c r="C43" s="101"/>
      <c r="D43" s="101"/>
    </row>
    <row r="44" spans="1:11" ht="22.05" customHeight="1">
      <c r="A44" s="8" t="s">
        <v>3</v>
      </c>
      <c r="B44" s="13"/>
      <c r="C44" s="40"/>
      <c r="D44" s="102"/>
      <c r="E44" s="40"/>
      <c r="G44" s="40"/>
    </row>
    <row r="45" spans="1:11" ht="23.4" customHeight="1">
      <c r="A45" s="4"/>
      <c r="C45" s="27"/>
      <c r="D45" s="45"/>
      <c r="E45" s="46"/>
      <c r="G45" s="46"/>
      <c r="K45" s="46" t="s">
        <v>45</v>
      </c>
    </row>
    <row r="46" spans="1:11" ht="23.4" customHeight="1">
      <c r="A46" s="4" t="s">
        <v>106</v>
      </c>
      <c r="B46" s="5"/>
      <c r="C46" s="6"/>
      <c r="D46" s="7"/>
      <c r="E46" s="6"/>
      <c r="G46" s="6"/>
    </row>
    <row r="47" spans="1:11" ht="23.4" customHeight="1">
      <c r="A47" s="55" t="s">
        <v>110</v>
      </c>
      <c r="B47" s="13"/>
      <c r="C47" s="88"/>
      <c r="D47" s="89"/>
      <c r="E47" s="88"/>
      <c r="G47" s="88"/>
    </row>
    <row r="48" spans="1:11" ht="23.4" customHeight="1">
      <c r="A48" s="47" t="s">
        <v>180</v>
      </c>
      <c r="C48" s="7"/>
      <c r="D48" s="7"/>
      <c r="E48" s="7"/>
      <c r="G48" s="7"/>
    </row>
    <row r="49" spans="1:11" ht="23.4" customHeight="1">
      <c r="D49" s="19"/>
      <c r="E49" s="10"/>
      <c r="G49" s="10"/>
      <c r="K49" s="48" t="s">
        <v>44</v>
      </c>
    </row>
    <row r="50" spans="1:11" ht="23.4" customHeight="1">
      <c r="D50" s="19"/>
      <c r="E50" s="125" t="s">
        <v>77</v>
      </c>
      <c r="F50" s="125"/>
      <c r="G50" s="125"/>
      <c r="I50" s="124" t="s">
        <v>78</v>
      </c>
      <c r="J50" s="124"/>
      <c r="K50" s="124"/>
    </row>
    <row r="51" spans="1:11" ht="23.4" customHeight="1">
      <c r="C51" s="106" t="s">
        <v>4</v>
      </c>
      <c r="D51" s="19"/>
      <c r="E51" s="12">
        <v>2025</v>
      </c>
      <c r="F51" s="15"/>
      <c r="G51" s="12">
        <v>2024</v>
      </c>
      <c r="I51" s="12">
        <v>2025</v>
      </c>
      <c r="J51" s="15"/>
      <c r="K51" s="12">
        <v>2024</v>
      </c>
    </row>
    <row r="52" spans="1:11" ht="23.4" customHeight="1">
      <c r="A52" s="55" t="s">
        <v>140</v>
      </c>
      <c r="B52" s="113"/>
      <c r="C52" s="13"/>
      <c r="D52" s="13"/>
      <c r="E52" s="94"/>
      <c r="F52" s="94"/>
      <c r="G52" s="94"/>
      <c r="H52" s="94"/>
      <c r="I52" s="94"/>
      <c r="J52" s="94"/>
      <c r="K52" s="94"/>
    </row>
    <row r="53" spans="1:11" ht="23.4" customHeight="1">
      <c r="A53" s="13" t="s">
        <v>68</v>
      </c>
      <c r="B53" s="108"/>
      <c r="C53" s="2"/>
      <c r="D53" s="23"/>
      <c r="E53" s="94">
        <v>0</v>
      </c>
      <c r="F53" s="94"/>
      <c r="G53" s="94">
        <v>-120000</v>
      </c>
      <c r="H53" s="94"/>
      <c r="I53" s="94">
        <v>0</v>
      </c>
      <c r="J53" s="94"/>
      <c r="K53" s="94">
        <v>-120000</v>
      </c>
    </row>
    <row r="54" spans="1:11" ht="23.4" customHeight="1">
      <c r="A54" s="13" t="s">
        <v>89</v>
      </c>
      <c r="B54" s="108"/>
      <c r="C54" s="2"/>
      <c r="D54" s="23"/>
      <c r="E54" s="94">
        <v>0</v>
      </c>
      <c r="F54" s="94"/>
      <c r="G54" s="94">
        <v>160509</v>
      </c>
      <c r="H54" s="94"/>
      <c r="I54" s="94">
        <v>0</v>
      </c>
      <c r="J54" s="94"/>
      <c r="K54" s="94">
        <v>160509</v>
      </c>
    </row>
    <row r="55" spans="1:11" ht="23.4" customHeight="1">
      <c r="A55" s="109" t="s">
        <v>192</v>
      </c>
      <c r="B55" s="108"/>
      <c r="C55" s="2"/>
      <c r="D55" s="23"/>
      <c r="E55" s="94">
        <v>0</v>
      </c>
      <c r="F55" s="94"/>
      <c r="G55" s="94">
        <v>0</v>
      </c>
      <c r="H55" s="94"/>
      <c r="I55" s="94">
        <v>-25000</v>
      </c>
      <c r="J55" s="94"/>
      <c r="K55" s="94">
        <v>0</v>
      </c>
    </row>
    <row r="56" spans="1:11" ht="23.4" customHeight="1">
      <c r="A56" s="13" t="s">
        <v>193</v>
      </c>
      <c r="B56" s="108"/>
      <c r="C56" s="3"/>
      <c r="D56" s="23"/>
      <c r="E56" s="94">
        <v>7235</v>
      </c>
      <c r="F56" s="94"/>
      <c r="G56" s="94">
        <v>9627</v>
      </c>
      <c r="H56" s="94"/>
      <c r="I56" s="94">
        <v>7235</v>
      </c>
      <c r="J56" s="94"/>
      <c r="K56" s="94">
        <v>9627</v>
      </c>
    </row>
    <row r="57" spans="1:11" ht="23.4" customHeight="1">
      <c r="A57" s="108" t="s">
        <v>55</v>
      </c>
      <c r="B57" s="108"/>
      <c r="C57" s="3"/>
      <c r="D57" s="23"/>
      <c r="E57" s="94">
        <v>-161</v>
      </c>
      <c r="F57" s="94"/>
      <c r="G57" s="94">
        <v>-316</v>
      </c>
      <c r="H57" s="94"/>
      <c r="I57" s="94">
        <v>-78</v>
      </c>
      <c r="J57" s="94"/>
      <c r="K57" s="94">
        <v>-316</v>
      </c>
    </row>
    <row r="58" spans="1:11" ht="23.4" customHeight="1">
      <c r="A58" s="8" t="s">
        <v>126</v>
      </c>
      <c r="B58" s="108"/>
      <c r="C58" s="3"/>
      <c r="D58" s="23"/>
      <c r="E58" s="94">
        <v>-3580</v>
      </c>
      <c r="F58" s="94"/>
      <c r="G58" s="94">
        <v>-827</v>
      </c>
      <c r="H58" s="94"/>
      <c r="I58" s="94">
        <v>-1456</v>
      </c>
      <c r="J58" s="94"/>
      <c r="K58" s="94">
        <v>-809</v>
      </c>
    </row>
    <row r="59" spans="1:11" ht="23.4" customHeight="1">
      <c r="A59" s="108" t="s">
        <v>166</v>
      </c>
      <c r="B59" s="108"/>
      <c r="C59" s="3"/>
      <c r="D59" s="23"/>
      <c r="E59" s="94">
        <v>0</v>
      </c>
      <c r="F59" s="23"/>
      <c r="G59" s="94">
        <v>1589</v>
      </c>
      <c r="H59" s="23"/>
      <c r="I59" s="94">
        <v>0</v>
      </c>
      <c r="J59" s="23"/>
      <c r="K59" s="94">
        <v>1589</v>
      </c>
    </row>
    <row r="60" spans="1:11" ht="23.4" customHeight="1">
      <c r="A60" s="13" t="s">
        <v>153</v>
      </c>
      <c r="B60" s="108"/>
      <c r="C60" s="3"/>
      <c r="D60" s="23"/>
      <c r="E60" s="94">
        <v>0</v>
      </c>
      <c r="F60" s="23"/>
      <c r="G60" s="94">
        <v>0</v>
      </c>
      <c r="H60" s="23"/>
      <c r="I60" s="94">
        <v>7000</v>
      </c>
      <c r="J60" s="23"/>
      <c r="K60" s="94">
        <v>0</v>
      </c>
    </row>
    <row r="61" spans="1:11" ht="23.4" customHeight="1">
      <c r="A61" s="55" t="s">
        <v>146</v>
      </c>
      <c r="B61" s="113"/>
      <c r="C61" s="59"/>
      <c r="D61" s="13"/>
      <c r="E61" s="36">
        <f>SUM(E53:E60)</f>
        <v>3494</v>
      </c>
      <c r="G61" s="36">
        <f>SUM(G53:G60)</f>
        <v>50582</v>
      </c>
      <c r="I61" s="36">
        <f>SUM(I53:I60)</f>
        <v>-12299</v>
      </c>
      <c r="J61" s="90"/>
      <c r="K61" s="36">
        <f>SUM(K53:K60)</f>
        <v>50600</v>
      </c>
    </row>
    <row r="62" spans="1:11" ht="23.4" customHeight="1">
      <c r="A62" s="55" t="s">
        <v>38</v>
      </c>
      <c r="B62" s="108"/>
      <c r="C62" s="59"/>
      <c r="D62" s="13"/>
      <c r="E62" s="29"/>
      <c r="G62" s="25"/>
      <c r="I62" s="29"/>
      <c r="J62" s="41"/>
      <c r="K62" s="29"/>
    </row>
    <row r="63" spans="1:11" ht="23.4" customHeight="1">
      <c r="A63" s="112" t="s">
        <v>174</v>
      </c>
      <c r="B63" s="108"/>
      <c r="C63" s="59"/>
      <c r="D63" s="13"/>
      <c r="E63" s="29">
        <v>113000</v>
      </c>
      <c r="G63" s="25">
        <v>0</v>
      </c>
      <c r="I63" s="29">
        <v>113000</v>
      </c>
      <c r="J63" s="41"/>
      <c r="K63" s="29">
        <v>0</v>
      </c>
    </row>
    <row r="64" spans="1:11" ht="23.4" customHeight="1">
      <c r="A64" s="112" t="s">
        <v>175</v>
      </c>
      <c r="B64" s="108"/>
      <c r="C64" s="59"/>
      <c r="D64" s="13"/>
      <c r="E64" s="29">
        <v>-113000</v>
      </c>
      <c r="G64" s="25">
        <v>0</v>
      </c>
      <c r="I64" s="29">
        <v>-113000</v>
      </c>
      <c r="J64" s="41"/>
      <c r="K64" s="29">
        <v>0</v>
      </c>
    </row>
    <row r="65" spans="1:11" ht="23.4" customHeight="1">
      <c r="A65" s="112" t="s">
        <v>172</v>
      </c>
      <c r="B65" s="112"/>
      <c r="C65" s="2"/>
      <c r="D65" s="23"/>
      <c r="E65" s="51">
        <v>0</v>
      </c>
      <c r="F65" s="23"/>
      <c r="G65" s="51">
        <v>300000</v>
      </c>
      <c r="H65" s="23"/>
      <c r="I65" s="51">
        <v>0</v>
      </c>
      <c r="J65" s="23"/>
      <c r="K65" s="51">
        <v>300000</v>
      </c>
    </row>
    <row r="66" spans="1:11" ht="23.4" customHeight="1">
      <c r="A66" s="23" t="s">
        <v>117</v>
      </c>
      <c r="B66" s="13"/>
      <c r="D66" s="23"/>
      <c r="E66" s="94">
        <v>-54000</v>
      </c>
      <c r="F66" s="23"/>
      <c r="G66" s="94">
        <v>-300000</v>
      </c>
      <c r="H66" s="23"/>
      <c r="I66" s="94">
        <v>-54000</v>
      </c>
      <c r="J66" s="23"/>
      <c r="K66" s="94">
        <v>-300000</v>
      </c>
    </row>
    <row r="67" spans="1:11" ht="23.4" customHeight="1">
      <c r="A67" s="109" t="s">
        <v>113</v>
      </c>
      <c r="B67" s="108"/>
      <c r="C67" s="3"/>
      <c r="D67" s="23"/>
      <c r="E67" s="94">
        <v>-3207</v>
      </c>
      <c r="F67" s="23"/>
      <c r="G67" s="94">
        <v>-3140</v>
      </c>
      <c r="H67" s="23"/>
      <c r="I67" s="94">
        <v>-2105</v>
      </c>
      <c r="J67" s="23"/>
      <c r="K67" s="94">
        <v>-2607</v>
      </c>
    </row>
    <row r="68" spans="1:11" ht="23.4" customHeight="1">
      <c r="A68" s="55" t="s">
        <v>194</v>
      </c>
      <c r="E68" s="36">
        <f>SUM(E63:E67)</f>
        <v>-57207</v>
      </c>
      <c r="G68" s="36">
        <f>SUM(G63:G67)</f>
        <v>-3140</v>
      </c>
      <c r="I68" s="36">
        <f>SUM(I63:I67)</f>
        <v>-56105</v>
      </c>
      <c r="J68" s="90"/>
      <c r="K68" s="36">
        <f>SUM(K63:K67)</f>
        <v>-2607</v>
      </c>
    </row>
    <row r="69" spans="1:11" ht="23.4" customHeight="1">
      <c r="A69" s="55" t="s">
        <v>167</v>
      </c>
      <c r="E69" s="91">
        <f>SUM(E42,E61,E68)</f>
        <v>18511</v>
      </c>
      <c r="G69" s="103">
        <f>SUM(G42,G61,G68)</f>
        <v>-3299</v>
      </c>
      <c r="I69" s="91">
        <f>SUM(I42,I61,I68)</f>
        <v>31267</v>
      </c>
      <c r="J69" s="90"/>
      <c r="K69" s="91">
        <f>SUM(K42,K61,K68)</f>
        <v>-3896</v>
      </c>
    </row>
    <row r="70" spans="1:11" ht="23.4" customHeight="1">
      <c r="A70" s="13" t="s">
        <v>47</v>
      </c>
      <c r="E70" s="53">
        <v>68001</v>
      </c>
      <c r="F70" s="23"/>
      <c r="G70" s="53">
        <v>89472</v>
      </c>
      <c r="H70" s="23"/>
      <c r="I70" s="53">
        <v>47535</v>
      </c>
      <c r="J70" s="23"/>
      <c r="K70" s="53">
        <v>78726</v>
      </c>
    </row>
    <row r="71" spans="1:11" ht="23.4" customHeight="1" thickBot="1">
      <c r="A71" s="55" t="s">
        <v>48</v>
      </c>
      <c r="E71" s="104">
        <f>SUM(E69:E70)</f>
        <v>86512</v>
      </c>
      <c r="G71" s="104">
        <f>SUM(G69:G70)</f>
        <v>86173</v>
      </c>
      <c r="I71" s="104">
        <f>SUM(I69:I70)</f>
        <v>78802</v>
      </c>
      <c r="J71" s="90"/>
      <c r="K71" s="104">
        <f>SUM(K69:K70)</f>
        <v>74830</v>
      </c>
    </row>
    <row r="72" spans="1:11" s="105" customFormat="1" ht="23.4" customHeight="1" thickTop="1">
      <c r="E72" s="1">
        <f>SUM(E71-BS!F11)</f>
        <v>0</v>
      </c>
      <c r="F72" s="23"/>
      <c r="G72" s="1"/>
      <c r="H72" s="23"/>
      <c r="I72" s="1">
        <f>SUM(I71-BS!J11)</f>
        <v>0</v>
      </c>
      <c r="J72" s="1"/>
      <c r="K72" s="1"/>
    </row>
    <row r="73" spans="1:11" ht="23.4" customHeight="1">
      <c r="A73" s="4" t="s">
        <v>90</v>
      </c>
      <c r="E73" s="28"/>
      <c r="G73" s="28"/>
      <c r="I73" s="28"/>
      <c r="J73" s="28"/>
      <c r="K73" s="28"/>
    </row>
    <row r="74" spans="1:11" ht="23.4" customHeight="1">
      <c r="A74" s="8" t="s">
        <v>91</v>
      </c>
      <c r="E74" s="28"/>
    </row>
    <row r="75" spans="1:11" ht="23.4" customHeight="1">
      <c r="A75" s="8" t="s">
        <v>129</v>
      </c>
      <c r="E75" s="94">
        <v>0</v>
      </c>
      <c r="F75" s="94"/>
      <c r="G75" s="51">
        <v>122</v>
      </c>
      <c r="H75" s="51"/>
      <c r="I75" s="51">
        <v>0</v>
      </c>
      <c r="J75" s="51"/>
      <c r="K75" s="51">
        <v>122</v>
      </c>
    </row>
    <row r="76" spans="1:11" ht="23.4" customHeight="1">
      <c r="A76" s="8" t="s">
        <v>176</v>
      </c>
      <c r="E76" s="94">
        <v>1055</v>
      </c>
      <c r="F76" s="94"/>
      <c r="G76" s="51">
        <v>0</v>
      </c>
      <c r="H76" s="51"/>
      <c r="I76" s="51">
        <v>1055</v>
      </c>
      <c r="J76" s="51"/>
      <c r="K76" s="51">
        <v>0</v>
      </c>
    </row>
    <row r="77" spans="1:11" ht="23.4" customHeight="1">
      <c r="E77" s="91"/>
      <c r="F77" s="91"/>
      <c r="G77" s="91"/>
      <c r="H77" s="91"/>
      <c r="I77" s="91"/>
      <c r="J77" s="91"/>
      <c r="K77" s="91"/>
    </row>
    <row r="78" spans="1:11" ht="23.4" customHeight="1">
      <c r="A78" s="8" t="s">
        <v>3</v>
      </c>
    </row>
  </sheetData>
  <mergeCells count="4">
    <mergeCell ref="E6:G6"/>
    <mergeCell ref="I6:K6"/>
    <mergeCell ref="E50:G50"/>
    <mergeCell ref="I50:K50"/>
  </mergeCells>
  <pageMargins left="0.98425196850393704" right="0.31496062992126" top="0.78740157480314998" bottom="0.39370078740157499" header="0.196850393700787" footer="0.196850393700787"/>
  <pageSetup paperSize="9" scale="74" firstPageNumber="2" fitToHeight="0" orientation="portrait" useFirstPageNumber="1" r:id="rId1"/>
  <headerFooter alignWithMargins="0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63b2-01cf-4a44-bff2-3b6feb06fedf" xsi:nil="true"/>
    <lcf76f155ced4ddcb4097134ff3c332f xmlns="c7965f95-b4bf-46f9-943b-8632934390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1D328955CF8B4EA09FDE1A8AF44AE2" ma:contentTypeVersion="17" ma:contentTypeDescription="Create a new document." ma:contentTypeScope="" ma:versionID="43acf24630c2e854918a81ca2036182e">
  <xsd:schema xmlns:xsd="http://www.w3.org/2001/XMLSchema" xmlns:xs="http://www.w3.org/2001/XMLSchema" xmlns:p="http://schemas.microsoft.com/office/2006/metadata/properties" xmlns:ns2="c7965f95-b4bf-46f9-943b-8632934390d8" xmlns:ns3="219c63b2-01cf-4a44-bff2-3b6feb06fedf" targetNamespace="http://schemas.microsoft.com/office/2006/metadata/properties" ma:root="true" ma:fieldsID="855b6b4bd4d14768177559f052154faa" ns2:_="" ns3:_="">
    <xsd:import namespace="c7965f95-b4bf-46f9-943b-8632934390d8"/>
    <xsd:import namespace="219c63b2-01cf-4a44-bff2-3b6feb06f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65f95-b4bf-46f9-943b-863293439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63b2-01cf-4a44-bff2-3b6feb06fed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3767b3-7026-4ca2-810f-92b25cc68676}" ma:internalName="TaxCatchAll" ma:showField="CatchAllData" ma:web="219c63b2-01cf-4a44-bff2-3b6feb06f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569011-9785-4FB8-805E-74289CA7FCD0}">
  <ds:schemaRefs>
    <ds:schemaRef ds:uri="http://schemas.microsoft.com/office/2006/metadata/properties"/>
    <ds:schemaRef ds:uri="http://schemas.microsoft.com/office/infopath/2007/PartnerControls"/>
    <ds:schemaRef ds:uri="219c63b2-01cf-4a44-bff2-3b6feb06fedf"/>
    <ds:schemaRef ds:uri="c7965f95-b4bf-46f9-943b-8632934390d8"/>
  </ds:schemaRefs>
</ds:datastoreItem>
</file>

<file path=customXml/itemProps2.xml><?xml version="1.0" encoding="utf-8"?>
<ds:datastoreItem xmlns:ds="http://schemas.openxmlformats.org/officeDocument/2006/customXml" ds:itemID="{44BEAC84-12BB-4763-A9A1-29C28A3331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7C88D-6164-4444-87F6-84155F99A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65f95-b4bf-46f9-943b-8632934390d8"/>
    <ds:schemaRef ds:uri="219c63b2-01cf-4a44-bff2-3b6feb06f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BS</vt:lpstr>
      <vt:lpstr>PL</vt:lpstr>
      <vt:lpstr>SE-Conso</vt:lpstr>
      <vt:lpstr>SE-Separate</vt:lpstr>
      <vt:lpstr>CF</vt:lpstr>
      <vt:lpstr>BS!Print_Area</vt:lpstr>
      <vt:lpstr>CF!Print_Area</vt:lpstr>
      <vt:lpstr>'SE-Conso'!Print_Area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</dc:creator>
  <cp:lastModifiedBy>Siranda Morosot</cp:lastModifiedBy>
  <cp:lastPrinted>2025-11-06T07:38:24Z</cp:lastPrinted>
  <dcterms:created xsi:type="dcterms:W3CDTF">1999-03-31T19:46:17Z</dcterms:created>
  <dcterms:modified xsi:type="dcterms:W3CDTF">2025-11-10T03:03:36Z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0x0101002C1D328955CF8B4EA09FDE1A8AF44AE2</vt:lpwstr>
  </property>
</Properties>
</file>