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801"/>
  <workbookPr backupFile="1" defaultThemeVersion="124226"/>
  <mc:AlternateContent xmlns:mc="http://schemas.openxmlformats.org/markup-compatibility/2006">
    <mc:Choice Requires="x15">
      <x15ac:absPath xmlns:x15ac="http://schemas.microsoft.com/office/spreadsheetml/2010/11/ac" url="G:\L\L_Lease IT\2022\Q2'2022\LEASEIT\"/>
    </mc:Choice>
  </mc:AlternateContent>
  <xr:revisionPtr revIDLastSave="0" documentId="8_{9025CAF8-D710-4E56-BD69-C63A709D38CE}" xr6:coauthVersionLast="46" xr6:coauthVersionMax="46" xr10:uidLastSave="{00000000-0000-0000-0000-000000000000}"/>
  <bookViews>
    <workbookView xWindow="-120" yWindow="-120" windowWidth="20730" windowHeight="11160" firstSheet="2" activeTab="2"/>
  </bookViews>
  <sheets>
    <sheet name="Recovered_Sheet1" sheetId="2" state="veryHidden" r:id="rId1"/>
    <sheet name="Recovered_Sheet2" sheetId="3" state="veryHidden" r:id="rId2"/>
    <sheet name="BS" sheetId="6" r:id="rId3"/>
    <sheet name="PL" sheetId="7" r:id="rId4"/>
    <sheet name="SE-Conso" sheetId="4" r:id="rId5"/>
    <sheet name="SE-Separate" sheetId="8" r:id="rId6"/>
    <sheet name="CF" sheetId="9" r:id="rId7"/>
  </sheets>
  <definedNames>
    <definedName name="\a" localSheetId="2">BS!#REF!</definedName>
    <definedName name="\a">#REF!</definedName>
    <definedName name="\c" localSheetId="2">BS!#REF!</definedName>
    <definedName name="\c">#REF!</definedName>
    <definedName name="\d" localSheetId="2">BS!#REF!</definedName>
    <definedName name="\d">#REF!</definedName>
    <definedName name="_Regression_Int" localSheetId="2" hidden="1">1</definedName>
    <definedName name="_xlnm.Print_Area" localSheetId="2">BS!$A$1:$L$98</definedName>
    <definedName name="_xlnm.Print_Area" localSheetId="6">CF!$A$1:$K$89</definedName>
    <definedName name="_xlnm.Print_Area" localSheetId="3">PL!$A$1:$K$78</definedName>
    <definedName name="_xlnm.Print_Area" localSheetId="4">'SE-Conso'!$A$1:$M$27</definedName>
    <definedName name="Print_Area_MI" localSheetId="2">BS!#REF!</definedName>
    <definedName name="Print_Area_M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78" i="9" l="1"/>
  <c r="I78" i="9"/>
  <c r="G78" i="9"/>
  <c r="E78" i="9"/>
  <c r="E25" i="4"/>
  <c r="F85" i="6"/>
  <c r="K60" i="7"/>
  <c r="K62" i="7"/>
  <c r="K58" i="7"/>
  <c r="K57" i="7"/>
  <c r="I57" i="7"/>
  <c r="G57" i="7"/>
  <c r="K52" i="7"/>
  <c r="I52" i="7"/>
  <c r="I58" i="7"/>
  <c r="I60" i="7"/>
  <c r="G52" i="7"/>
  <c r="G58" i="7"/>
  <c r="G60" i="7"/>
  <c r="G19" i="7"/>
  <c r="G21" i="7"/>
  <c r="G23" i="7"/>
  <c r="G27" i="7"/>
  <c r="K18" i="7"/>
  <c r="I18" i="7"/>
  <c r="G18" i="7"/>
  <c r="K13" i="7"/>
  <c r="K19" i="7"/>
  <c r="K21" i="7"/>
  <c r="K23" i="7"/>
  <c r="K27" i="7"/>
  <c r="I13" i="7"/>
  <c r="G13" i="7"/>
  <c r="E18" i="7"/>
  <c r="E19" i="7"/>
  <c r="E21" i="7"/>
  <c r="E23" i="7"/>
  <c r="E27" i="7"/>
  <c r="E13" i="7"/>
  <c r="L86" i="6"/>
  <c r="L85" i="6"/>
  <c r="L90" i="6"/>
  <c r="M24" i="8"/>
  <c r="M22" i="8"/>
  <c r="M21" i="8"/>
  <c r="M24" i="4"/>
  <c r="M22" i="4"/>
  <c r="M21" i="4"/>
  <c r="E57" i="7"/>
  <c r="E52" i="7"/>
  <c r="E58" i="7"/>
  <c r="E60" i="7"/>
  <c r="E62" i="7"/>
  <c r="K63" i="9"/>
  <c r="I63" i="9"/>
  <c r="G63" i="9"/>
  <c r="E63" i="9"/>
  <c r="I15" i="8"/>
  <c r="G15" i="8"/>
  <c r="E15" i="8"/>
  <c r="C15" i="8"/>
  <c r="M10" i="8"/>
  <c r="M17" i="4"/>
  <c r="M10" i="4"/>
  <c r="L55" i="6"/>
  <c r="M14" i="8"/>
  <c r="M14" i="4"/>
  <c r="I25" i="8"/>
  <c r="L88" i="6"/>
  <c r="E25" i="8"/>
  <c r="J85" i="6"/>
  <c r="H55" i="6"/>
  <c r="J55" i="6"/>
  <c r="H89" i="6"/>
  <c r="H88" i="6"/>
  <c r="H86" i="6"/>
  <c r="H85" i="6"/>
  <c r="H84" i="6"/>
  <c r="H90" i="6"/>
  <c r="H91" i="6"/>
  <c r="H92" i="6"/>
  <c r="L89" i="6"/>
  <c r="H20" i="6"/>
  <c r="F20" i="6"/>
  <c r="M17" i="8"/>
  <c r="F33" i="6"/>
  <c r="H33" i="6"/>
  <c r="H34" i="6"/>
  <c r="J33" i="6"/>
  <c r="L62" i="6"/>
  <c r="L63" i="6"/>
  <c r="J62" i="6"/>
  <c r="H62" i="6"/>
  <c r="F62" i="6"/>
  <c r="I13" i="4"/>
  <c r="I15" i="4"/>
  <c r="G13" i="4"/>
  <c r="G15" i="4"/>
  <c r="E13" i="4"/>
  <c r="E15" i="4"/>
  <c r="C13" i="4"/>
  <c r="C15" i="4"/>
  <c r="M12" i="4"/>
  <c r="J20" i="6"/>
  <c r="I20" i="8"/>
  <c r="G20" i="8"/>
  <c r="G25" i="8"/>
  <c r="J86" i="6"/>
  <c r="E20" i="8"/>
  <c r="C20" i="8"/>
  <c r="C25" i="8"/>
  <c r="J84" i="6"/>
  <c r="I13" i="8"/>
  <c r="G13" i="8"/>
  <c r="E13" i="8"/>
  <c r="C13" i="8"/>
  <c r="L84" i="6"/>
  <c r="I20" i="4"/>
  <c r="I25" i="4"/>
  <c r="F88" i="6"/>
  <c r="G20" i="4"/>
  <c r="G25" i="4"/>
  <c r="F86" i="6"/>
  <c r="E20" i="4"/>
  <c r="C20" i="4"/>
  <c r="C25" i="4"/>
  <c r="F84" i="6"/>
  <c r="L33" i="6"/>
  <c r="L20" i="6"/>
  <c r="L34" i="6"/>
  <c r="F55" i="6"/>
  <c r="F63" i="6"/>
  <c r="F91" i="6"/>
  <c r="M19" i="4"/>
  <c r="J88" i="6"/>
  <c r="K11" i="8"/>
  <c r="M11" i="8"/>
  <c r="M13" i="8"/>
  <c r="M15" i="8"/>
  <c r="K66" i="7"/>
  <c r="K9" i="9"/>
  <c r="K24" i="9"/>
  <c r="K39" i="9"/>
  <c r="K44" i="9"/>
  <c r="K79" i="9"/>
  <c r="K81" i="9"/>
  <c r="K13" i="8"/>
  <c r="K15" i="8"/>
  <c r="I9" i="9"/>
  <c r="I24" i="9"/>
  <c r="I39" i="9"/>
  <c r="I44" i="9"/>
  <c r="I79" i="9"/>
  <c r="I81" i="9"/>
  <c r="I62" i="7"/>
  <c r="E66" i="7"/>
  <c r="K18" i="4"/>
  <c r="M18" i="4"/>
  <c r="G9" i="9"/>
  <c r="G24" i="9"/>
  <c r="G39" i="9"/>
  <c r="G44" i="9"/>
  <c r="G79" i="9"/>
  <c r="G81" i="9"/>
  <c r="G62" i="7"/>
  <c r="E9" i="9"/>
  <c r="E24" i="9"/>
  <c r="E39" i="9"/>
  <c r="E44" i="9"/>
  <c r="E79" i="9"/>
  <c r="E81" i="9"/>
  <c r="E82" i="9"/>
  <c r="I19" i="7"/>
  <c r="I21" i="7"/>
  <c r="I23" i="7"/>
  <c r="I27" i="7"/>
  <c r="L91" i="6"/>
  <c r="L92" i="6"/>
  <c r="J63" i="6"/>
  <c r="H63" i="6"/>
  <c r="F34" i="6"/>
  <c r="J34" i="6"/>
  <c r="G66" i="7"/>
  <c r="K11" i="4"/>
  <c r="K13" i="4"/>
  <c r="M13" i="4"/>
  <c r="M15" i="4"/>
  <c r="I66" i="7"/>
  <c r="K18" i="8"/>
  <c r="M11" i="4"/>
  <c r="M18" i="8"/>
  <c r="M20" i="8"/>
  <c r="M25" i="8"/>
  <c r="K20" i="8"/>
  <c r="K25" i="8"/>
  <c r="J89" i="6"/>
  <c r="J90" i="6"/>
  <c r="J91" i="6"/>
  <c r="J92" i="6"/>
  <c r="K15" i="4"/>
  <c r="K20" i="4"/>
  <c r="M20" i="4"/>
  <c r="M25" i="4"/>
  <c r="K25" i="4"/>
  <c r="F89" i="6"/>
  <c r="F90" i="6"/>
  <c r="F92" i="6"/>
</calcChain>
</file>

<file path=xl/sharedStrings.xml><?xml version="1.0" encoding="utf-8"?>
<sst xmlns="http://schemas.openxmlformats.org/spreadsheetml/2006/main" count="368" uniqueCount="216">
  <si>
    <t>Other current liabilities</t>
  </si>
  <si>
    <t xml:space="preserve">Share capital </t>
  </si>
  <si>
    <t>Retained earnings</t>
  </si>
  <si>
    <t>Unappropriated</t>
  </si>
  <si>
    <t>The accompanying notes are an integral part of the financial statements.</t>
  </si>
  <si>
    <t>Note</t>
  </si>
  <si>
    <t xml:space="preserve">Other current assets </t>
  </si>
  <si>
    <t>Assets</t>
  </si>
  <si>
    <t>Current assets</t>
  </si>
  <si>
    <t>Total current assets</t>
  </si>
  <si>
    <t>Non-current assets</t>
  </si>
  <si>
    <t>Total non-current assets</t>
  </si>
  <si>
    <t>Total assets</t>
  </si>
  <si>
    <t>Liabilities and shareholders' equity</t>
  </si>
  <si>
    <t>Current liabilities</t>
  </si>
  <si>
    <t>Total current liabilities</t>
  </si>
  <si>
    <t>Total liabilities</t>
  </si>
  <si>
    <t>Liabilities and shareholders' equity (continued)</t>
  </si>
  <si>
    <t>Shareholders' equity</t>
  </si>
  <si>
    <t>Total shareholders' equity</t>
  </si>
  <si>
    <t>Total liabilities and shareholders' equity</t>
  </si>
  <si>
    <t>Revenues</t>
  </si>
  <si>
    <t>Total revenues</t>
  </si>
  <si>
    <t xml:space="preserve">Expenses </t>
  </si>
  <si>
    <t xml:space="preserve">Total expenses </t>
  </si>
  <si>
    <t>Cash and cash equivalents</t>
  </si>
  <si>
    <t>Total non-current liabilities</t>
  </si>
  <si>
    <t>Administrative expenses</t>
  </si>
  <si>
    <t>Directors</t>
  </si>
  <si>
    <t>Appropriated -</t>
  </si>
  <si>
    <t>Current portion of financial lease receivables</t>
  </si>
  <si>
    <t xml:space="preserve">Restricted bank deposits </t>
  </si>
  <si>
    <t>Trade and other payables</t>
  </si>
  <si>
    <t>Equipment</t>
  </si>
  <si>
    <t xml:space="preserve">Intangible assets </t>
  </si>
  <si>
    <t>Current portion of factoring receivables</t>
  </si>
  <si>
    <t xml:space="preserve">   operating assets and liabilities</t>
  </si>
  <si>
    <t>Operating assets (increase) decrease</t>
  </si>
  <si>
    <t xml:space="preserve">   Trade and other receivables</t>
  </si>
  <si>
    <t xml:space="preserve">   Factoring receivables</t>
  </si>
  <si>
    <t xml:space="preserve">   Other current assets</t>
  </si>
  <si>
    <t xml:space="preserve">   Trade and other payables</t>
  </si>
  <si>
    <t xml:space="preserve">   Other current liabilities</t>
  </si>
  <si>
    <t>Cash flows from financing activities</t>
  </si>
  <si>
    <t>Profit or loss:</t>
  </si>
  <si>
    <t xml:space="preserve">   Loan receivables</t>
  </si>
  <si>
    <t>(Unaudited</t>
  </si>
  <si>
    <t>(Audited)</t>
  </si>
  <si>
    <t>but reviewed)</t>
  </si>
  <si>
    <t>(Unit: Thousand Baht)</t>
  </si>
  <si>
    <t>(Unaudited but reviewed)</t>
  </si>
  <si>
    <t>Profit for the period</t>
  </si>
  <si>
    <t>Total comprehensive income for the period</t>
  </si>
  <si>
    <t>Cash and cash equivalents at beginning of the period</t>
  </si>
  <si>
    <t xml:space="preserve">Cash and cash equivalents at end of the period </t>
  </si>
  <si>
    <t>Deferred tax assets</t>
  </si>
  <si>
    <t>Income tax payable</t>
  </si>
  <si>
    <t>Non-current liabilities</t>
  </si>
  <si>
    <t>Share premium</t>
  </si>
  <si>
    <t xml:space="preserve">Provision for long-term employee benefits  </t>
  </si>
  <si>
    <t>Current portion of hire-purchase receivables</t>
  </si>
  <si>
    <t>Current portion of loan receivables</t>
  </si>
  <si>
    <t>16</t>
  </si>
  <si>
    <t>Cash paid for purchase of equipment</t>
  </si>
  <si>
    <t xml:space="preserve">   Provision for long-term employee benefits</t>
  </si>
  <si>
    <t xml:space="preserve">Proceeds from sales of equipment </t>
  </si>
  <si>
    <t>Other comprehensive income for the period:</t>
  </si>
  <si>
    <t>17</t>
  </si>
  <si>
    <t xml:space="preserve">Profit from operating activities before change in </t>
  </si>
  <si>
    <t xml:space="preserve">   Appropriated - statutory reserve</t>
  </si>
  <si>
    <t xml:space="preserve">   Unappropriated</t>
  </si>
  <si>
    <t xml:space="preserve">   Depreciation and amortisation</t>
  </si>
  <si>
    <t xml:space="preserve">   Amortisation of deferred interest income under  </t>
  </si>
  <si>
    <t xml:space="preserve">   Hire-purchase receivables</t>
  </si>
  <si>
    <t xml:space="preserve">   Financial lease receivables </t>
  </si>
  <si>
    <t xml:space="preserve">   Finance cost</t>
  </si>
  <si>
    <t>(Unit: Thousand Baht except earnings per share expressed in Baht)</t>
  </si>
  <si>
    <t xml:space="preserve">Current portion of debentures </t>
  </si>
  <si>
    <t xml:space="preserve">   Issued and fully paid-up</t>
  </si>
  <si>
    <t>Properties foreclosed</t>
  </si>
  <si>
    <t>Loan receivables - net of current portion</t>
  </si>
  <si>
    <t>Cash paid for purchase of trading securities</t>
  </si>
  <si>
    <t>Hire-purchase receivables - net of current portion</t>
  </si>
  <si>
    <t>Financial lease receivables - net of current portion</t>
  </si>
  <si>
    <t>Warrants</t>
  </si>
  <si>
    <t>Cash receipt from issuance of debentures</t>
  </si>
  <si>
    <t>4</t>
  </si>
  <si>
    <t>5</t>
  </si>
  <si>
    <t>18</t>
  </si>
  <si>
    <t xml:space="preserve">      financial lease and hire-purchase agreements</t>
  </si>
  <si>
    <t>Cash flows from operating activities</t>
  </si>
  <si>
    <t>Debentures - net of current portion</t>
  </si>
  <si>
    <t xml:space="preserve">   Registered</t>
  </si>
  <si>
    <t>statutory reserve</t>
  </si>
  <si>
    <t xml:space="preserve">Issued and fully </t>
  </si>
  <si>
    <t>Consolidated financial statements</t>
  </si>
  <si>
    <t>Separate financial statements</t>
  </si>
  <si>
    <t xml:space="preserve">Adjustment to reconcile profit before income tax expenses </t>
  </si>
  <si>
    <t xml:space="preserve">   to net cash provided by (paid from) operating activities</t>
  </si>
  <si>
    <t xml:space="preserve">Total </t>
  </si>
  <si>
    <t xml:space="preserve">shareholders' </t>
  </si>
  <si>
    <t xml:space="preserve">equity </t>
  </si>
  <si>
    <t xml:space="preserve"> share capital</t>
  </si>
  <si>
    <t xml:space="preserve"> paid-up</t>
  </si>
  <si>
    <t>Other comprehensive income for the period</t>
  </si>
  <si>
    <t xml:space="preserve">Factoring receivables - net of current portion </t>
  </si>
  <si>
    <t>Operating liabilities increase (decrease)</t>
  </si>
  <si>
    <t>Cash receipt for sales of trading securities</t>
  </si>
  <si>
    <t>Supplement disclosures of cash flows information</t>
  </si>
  <si>
    <t>Non-cash items</t>
  </si>
  <si>
    <t>Statement of change in shareholders' equity</t>
  </si>
  <si>
    <t>Consolidated financial statement</t>
  </si>
  <si>
    <t>Statement of change in shareholders' equity (continued)</t>
  </si>
  <si>
    <t>Net cash flows from (used in) financing activities</t>
  </si>
  <si>
    <t xml:space="preserve">      (Thousand shares)</t>
  </si>
  <si>
    <t xml:space="preserve">   Weighted average number of ordinary shares</t>
  </si>
  <si>
    <t>3</t>
  </si>
  <si>
    <t>Right-of-use assets</t>
  </si>
  <si>
    <t>Short-term loans from subsidiary</t>
  </si>
  <si>
    <t>Other long-term provisions</t>
  </si>
  <si>
    <t>Interest incomes</t>
  </si>
  <si>
    <t>Fees and service incomes</t>
  </si>
  <si>
    <t>Other incomes</t>
  </si>
  <si>
    <t>Expected credit losses</t>
  </si>
  <si>
    <t>9</t>
  </si>
  <si>
    <t xml:space="preserve">   receivables agreements</t>
  </si>
  <si>
    <t>Repayment of liabilities under hire-purchase</t>
  </si>
  <si>
    <t xml:space="preserve">Statement of comprehensive income </t>
  </si>
  <si>
    <t>Cash receipt from short-term loans from financial institutions</t>
  </si>
  <si>
    <t>Balance as at 1 January 2021</t>
  </si>
  <si>
    <t>Other current financial liabilities</t>
  </si>
  <si>
    <t>Other non-current financial liabilties</t>
  </si>
  <si>
    <t xml:space="preserve">Statements of financial position </t>
  </si>
  <si>
    <t>Lease IT Public Company Limited and its subsidiaries</t>
  </si>
  <si>
    <t>Current portion of lease liabilities</t>
  </si>
  <si>
    <t>Lease liabilities - net of current portion</t>
  </si>
  <si>
    <t>Statements of financial position (continued)</t>
  </si>
  <si>
    <t>Statements of cash flows</t>
  </si>
  <si>
    <t>Statements of cash flows (continued)</t>
  </si>
  <si>
    <t>20</t>
  </si>
  <si>
    <t xml:space="preserve">   Gain on sales of trading securities</t>
  </si>
  <si>
    <t xml:space="preserve">   Other current financial liabilities</t>
  </si>
  <si>
    <t>Repayment of lease liabilities</t>
  </si>
  <si>
    <t>2</t>
  </si>
  <si>
    <t xml:space="preserve">   Interest income</t>
  </si>
  <si>
    <t xml:space="preserve">   Interest received</t>
  </si>
  <si>
    <t xml:space="preserve">   Interest paid</t>
  </si>
  <si>
    <t xml:space="preserve">   Corporate income tax paid</t>
  </si>
  <si>
    <t xml:space="preserve">Decrease in bank overdrafts </t>
  </si>
  <si>
    <t>Cash paid for redemption of debentures</t>
  </si>
  <si>
    <t>Accounts payable from purchases of intangible assets</t>
  </si>
  <si>
    <t>14</t>
  </si>
  <si>
    <t>Service expenses</t>
  </si>
  <si>
    <t>Investment in subsidiaries</t>
  </si>
  <si>
    <t xml:space="preserve">   Gain on changes in fair value of trading securities</t>
  </si>
  <si>
    <t>Other current financial assets - trading securities</t>
  </si>
  <si>
    <t>11</t>
  </si>
  <si>
    <t>6</t>
  </si>
  <si>
    <t xml:space="preserve">   Installment receivables</t>
  </si>
  <si>
    <t>10</t>
  </si>
  <si>
    <t>Installment account receivables</t>
  </si>
  <si>
    <t>Income tax revenue (expenses)</t>
  </si>
  <si>
    <t xml:space="preserve">   Other non-current financial liabilities</t>
  </si>
  <si>
    <t>Repayment of short-term loans from financial institutions</t>
  </si>
  <si>
    <t>Cash receipt from short-term loans from subsidiary</t>
  </si>
  <si>
    <t xml:space="preserve">   Expected credit losses on receivables</t>
  </si>
  <si>
    <t>Trade and other receivables</t>
  </si>
  <si>
    <t>Balance as at 1 January 2022</t>
  </si>
  <si>
    <t>31 December 2021</t>
  </si>
  <si>
    <t xml:space="preserve">Balance as at 1 January 2021 </t>
  </si>
  <si>
    <t>Accounts payable from purchases of equipment</t>
  </si>
  <si>
    <t>Short-term loans from financial institutions</t>
  </si>
  <si>
    <t xml:space="preserve">Dividend paid </t>
  </si>
  <si>
    <t>15</t>
  </si>
  <si>
    <t>19</t>
  </si>
  <si>
    <t>13</t>
  </si>
  <si>
    <t xml:space="preserve">Finance cost </t>
  </si>
  <si>
    <t>Operating profit (loss)</t>
  </si>
  <si>
    <t>Profit (loss) before income tax expenses</t>
  </si>
  <si>
    <t>Profit (loss) for the period</t>
  </si>
  <si>
    <t>Earnings (loss) per share</t>
  </si>
  <si>
    <t xml:space="preserve">Basic earnings (loss) per share </t>
  </si>
  <si>
    <t xml:space="preserve">   Profit (loss) attributable to equity holders of the Company</t>
  </si>
  <si>
    <t xml:space="preserve">Diluted earnings (loss) per share </t>
  </si>
  <si>
    <t>Issuance of ordinary share during the period</t>
  </si>
  <si>
    <t>Loss for the period</t>
  </si>
  <si>
    <t>Cash receipt from exercise of warrants</t>
  </si>
  <si>
    <t>Cash receipt from issuance of ordinary shares</t>
  </si>
  <si>
    <t xml:space="preserve">   Gain on sales of equipment </t>
  </si>
  <si>
    <t xml:space="preserve">(Increase) decrease in restricted bank deposits </t>
  </si>
  <si>
    <t>Net cash flows used in investing activities</t>
  </si>
  <si>
    <t>Cash flows used in investing activities</t>
  </si>
  <si>
    <t>Net increase in cash and cash equivalents</t>
  </si>
  <si>
    <t>Issuance of ordinary share during the period (Note 17)</t>
  </si>
  <si>
    <t xml:space="preserve">  from exercised warrants (Note 17)</t>
  </si>
  <si>
    <t xml:space="preserve">      (31 December 2021: 221,449,456 ordinary shares </t>
  </si>
  <si>
    <t xml:space="preserve">         of Baht 1 each)</t>
  </si>
  <si>
    <t>As at 30 June 2022</t>
  </si>
  <si>
    <t>30 June 2022</t>
  </si>
  <si>
    <t>For the three-month period ended 30 June 2022</t>
  </si>
  <si>
    <t>Balance as at 30 June 2021</t>
  </si>
  <si>
    <t>Balance as at 30 June 2022</t>
  </si>
  <si>
    <t>For the six-month period ended 30 June 2022</t>
  </si>
  <si>
    <t xml:space="preserve">   Dividend income from subsidiary</t>
  </si>
  <si>
    <t xml:space="preserve">   Cash paid for long-term employee benefits</t>
  </si>
  <si>
    <t>Cash paid for purchase of intangible asset</t>
  </si>
  <si>
    <t>Proceeds from sales of intangible assets</t>
  </si>
  <si>
    <t>Cash receipt from dividend from subsidairy</t>
  </si>
  <si>
    <t>Repayment short-term of loans from subsidiary</t>
  </si>
  <si>
    <t xml:space="preserve">      601,732,935 ordinary shares of Baht 1 each</t>
  </si>
  <si>
    <t xml:space="preserve">   Properties foreclosed</t>
  </si>
  <si>
    <t xml:space="preserve">      (31 December 2021: 558,357,230 ordinary shares </t>
  </si>
  <si>
    <t xml:space="preserve">      442,931,237 ordinary shares of Baht 1 each</t>
  </si>
  <si>
    <t>Cash paid for dividend</t>
  </si>
  <si>
    <t>Net cash flows from operating activities</t>
  </si>
  <si>
    <t>Transfer expired warrants to share premium (Note 17)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</si>
</sst>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41" formatCode="_(* #,##0_);_(* \(#,##0\);_(* &quot;-&quot;_);_(@_)"/>
    <numFmt numFmtId="177" formatCode="_-* #,##0.00_-;\-* #,##0.00_-;_-* &quot;-&quot;??_-;_-@_-"/>
    <numFmt numFmtId="186" formatCode="#,##0\ ;\(#,##0\)"/>
    <numFmt numFmtId="187" formatCode="#,##0.00\ ;\(#,##0.00\)"/>
    <numFmt numFmtId="188" formatCode="0.0%"/>
    <numFmt numFmtId="189" formatCode="0.00_)"/>
    <numFmt numFmtId="190" formatCode="_(* #,##0_);_(* \(#,##0\);_(* &quot;-&quot;??_);_(@_)"/>
    <numFmt numFmtId="191" formatCode="dd\-mmm\-yy_)"/>
    <numFmt numFmtId="192" formatCode="#,##0.00\ &quot;F&quot;;\-#,##0.00\ &quot;F&quot;"/>
    <numFmt numFmtId="194" formatCode="#,##0;\(#,##0\)"/>
    <numFmt numFmtId="217" formatCode="#,##0.000_);\(#,##0.000\)"/>
    <numFmt numFmtId="218" formatCode="_(* #,##0.000_);_(* \(#,##0.000\);_(* &quot;-&quot;???_);_(@_)"/>
  </numFmts>
  <fonts count="16">
    <font>
      <sz val="11"/>
      <name val="Times New Roman"/>
      <family val="1"/>
    </font>
    <font>
      <sz val="12"/>
      <name val="EucrosiaUPC"/>
      <family val="1"/>
      <charset val="222"/>
    </font>
    <font>
      <sz val="10"/>
      <name val="Arial"/>
      <family val="2"/>
    </font>
    <font>
      <sz val="14"/>
      <name val="AngsanaUPC"/>
      <family val="1"/>
      <charset val="222"/>
    </font>
    <font>
      <sz val="8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4"/>
      <name val="Cordia New"/>
      <family val="2"/>
    </font>
    <font>
      <b/>
      <sz val="10"/>
      <name val="Arial"/>
      <family val="2"/>
    </font>
    <font>
      <sz val="10"/>
      <name val="ApFont"/>
    </font>
    <font>
      <i/>
      <sz val="10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u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</borders>
  <cellStyleXfs count="14">
    <xf numFmtId="39" fontId="0" fillId="0" borderId="0"/>
    <xf numFmtId="40" fontId="1" fillId="0" borderId="0" applyFont="0" applyFill="0" applyBorder="0" applyAlignment="0" applyProtection="0"/>
    <xf numFmtId="177" fontId="7" fillId="0" borderId="0" applyFont="0" applyFill="0" applyBorder="0" applyAlignment="0" applyProtection="0"/>
    <xf numFmtId="177" fontId="7" fillId="0" borderId="0" applyFont="0" applyFill="0" applyBorder="0" applyAlignment="0" applyProtection="0"/>
    <xf numFmtId="192" fontId="3" fillId="0" borderId="0"/>
    <xf numFmtId="191" fontId="3" fillId="0" borderId="0"/>
    <xf numFmtId="188" fontId="3" fillId="0" borderId="0"/>
    <xf numFmtId="38" fontId="4" fillId="2" borderId="0" applyNumberFormat="0" applyBorder="0" applyAlignment="0" applyProtection="0"/>
    <xf numFmtId="10" fontId="4" fillId="3" borderId="1" applyNumberFormat="0" applyBorder="0" applyAlignment="0" applyProtection="0"/>
    <xf numFmtId="37" fontId="5" fillId="0" borderId="0"/>
    <xf numFmtId="189" fontId="6" fillId="0" borderId="0"/>
    <xf numFmtId="0" fontId="9" fillId="0" borderId="0"/>
    <xf numFmtId="10" fontId="2" fillId="0" borderId="0" applyFont="0" applyFill="0" applyBorder="0" applyAlignment="0" applyProtection="0"/>
    <xf numFmtId="1" fontId="2" fillId="0" borderId="2" applyNumberFormat="0" applyFill="0" applyAlignment="0" applyProtection="0">
      <alignment horizontal="center" vertical="center"/>
    </xf>
  </cellStyleXfs>
  <cellXfs count="169">
    <xf numFmtId="39" fontId="0" fillId="0" borderId="0" xfId="0"/>
    <xf numFmtId="39" fontId="2" fillId="0" borderId="0" xfId="0" applyFont="1" applyFill="1" applyAlignment="1"/>
    <xf numFmtId="49" fontId="2" fillId="0" borderId="0" xfId="0" applyNumberFormat="1" applyFont="1" applyFill="1" applyBorder="1" applyAlignment="1">
      <alignment horizontal="right"/>
    </xf>
    <xf numFmtId="41" fontId="2" fillId="0" borderId="0" xfId="2" applyNumberFormat="1" applyFont="1" applyFill="1" applyBorder="1" applyAlignment="1"/>
    <xf numFmtId="37" fontId="2" fillId="0" borderId="0" xfId="0" applyNumberFormat="1" applyFont="1" applyFill="1" applyAlignment="1">
      <alignment horizontal="right"/>
    </xf>
    <xf numFmtId="37" fontId="8" fillId="0" borderId="0" xfId="0" applyNumberFormat="1" applyFont="1" applyFill="1" applyAlignment="1">
      <alignment horizontal="left"/>
    </xf>
    <xf numFmtId="41" fontId="2" fillId="0" borderId="0" xfId="2" applyNumberFormat="1" applyFont="1" applyFill="1" applyBorder="1" applyAlignment="1">
      <alignment horizontal="center"/>
    </xf>
    <xf numFmtId="41" fontId="2" fillId="0" borderId="3" xfId="2" applyNumberFormat="1" applyFont="1" applyFill="1" applyBorder="1" applyAlignment="1">
      <alignment horizontal="center"/>
    </xf>
    <xf numFmtId="41" fontId="2" fillId="0" borderId="4" xfId="2" applyNumberFormat="1" applyFont="1" applyFill="1" applyBorder="1" applyAlignment="1">
      <alignment horizontal="center"/>
    </xf>
    <xf numFmtId="41" fontId="2" fillId="0" borderId="5" xfId="2" applyNumberFormat="1" applyFont="1" applyFill="1" applyBorder="1" applyAlignment="1">
      <alignment horizontal="center"/>
    </xf>
    <xf numFmtId="39" fontId="13" fillId="0" borderId="0" xfId="0" applyFont="1" applyFill="1" applyAlignment="1"/>
    <xf numFmtId="39" fontId="11" fillId="0" borderId="0" xfId="0" applyFont="1" applyFill="1" applyAlignment="1">
      <alignment horizontal="centerContinuous"/>
    </xf>
    <xf numFmtId="40" fontId="11" fillId="0" borderId="0" xfId="1" applyFont="1" applyFill="1" applyAlignment="1">
      <alignment horizontal="centerContinuous"/>
    </xf>
    <xf numFmtId="49" fontId="11" fillId="0" borderId="0" xfId="0" applyNumberFormat="1" applyFont="1" applyFill="1" applyAlignment="1">
      <alignment horizontal="centerContinuous"/>
    </xf>
    <xf numFmtId="39" fontId="11" fillId="0" borderId="0" xfId="0" applyFont="1" applyFill="1" applyAlignment="1"/>
    <xf numFmtId="49" fontId="11" fillId="0" borderId="0" xfId="0" quotePrefix="1" applyNumberFormat="1" applyFont="1" applyFill="1" applyAlignment="1">
      <alignment horizontal="centerContinuous"/>
    </xf>
    <xf numFmtId="49" fontId="11" fillId="0" borderId="0" xfId="0" quotePrefix="1" applyNumberFormat="1" applyFont="1" applyFill="1" applyAlignment="1">
      <alignment horizontal="left"/>
    </xf>
    <xf numFmtId="49" fontId="14" fillId="0" borderId="0" xfId="0" quotePrefix="1" applyNumberFormat="1" applyFont="1" applyFill="1" applyAlignment="1">
      <alignment horizontal="left"/>
    </xf>
    <xf numFmtId="49" fontId="11" fillId="0" borderId="0" xfId="0" applyNumberFormat="1" applyFont="1" applyFill="1" applyBorder="1" applyAlignment="1">
      <alignment horizontal="right"/>
    </xf>
    <xf numFmtId="49" fontId="11" fillId="0" borderId="0" xfId="0" applyNumberFormat="1" applyFont="1" applyFill="1" applyBorder="1" applyAlignment="1">
      <alignment horizontal="center"/>
    </xf>
    <xf numFmtId="49" fontId="15" fillId="0" borderId="0" xfId="0" applyNumberFormat="1" applyFont="1" applyFill="1" applyBorder="1" applyAlignment="1"/>
    <xf numFmtId="0" fontId="11" fillId="0" borderId="6" xfId="0" quotePrefix="1" applyNumberFormat="1" applyFont="1" applyFill="1" applyBorder="1" applyAlignment="1">
      <alignment horizontal="center"/>
    </xf>
    <xf numFmtId="0" fontId="11" fillId="0" borderId="0" xfId="0" applyNumberFormat="1" applyFont="1" applyFill="1" applyBorder="1" applyAlignment="1"/>
    <xf numFmtId="49" fontId="15" fillId="0" borderId="0" xfId="0" applyNumberFormat="1" applyFont="1" applyFill="1" applyBorder="1" applyAlignment="1">
      <alignment horizontal="center"/>
    </xf>
    <xf numFmtId="0" fontId="11" fillId="0" borderId="0" xfId="0" applyNumberFormat="1" applyFont="1" applyFill="1" applyBorder="1" applyAlignment="1">
      <alignment horizontal="center"/>
    </xf>
    <xf numFmtId="37" fontId="15" fillId="0" borderId="0" xfId="0" applyNumberFormat="1" applyFont="1" applyFill="1" applyAlignment="1">
      <alignment horizontal="center"/>
    </xf>
    <xf numFmtId="0" fontId="11" fillId="0" borderId="0" xfId="0" quotePrefix="1" applyNumberFormat="1" applyFont="1" applyFill="1" applyBorder="1" applyAlignment="1">
      <alignment horizontal="center"/>
    </xf>
    <xf numFmtId="49" fontId="11" fillId="0" borderId="0" xfId="0" applyNumberFormat="1" applyFont="1" applyFill="1" applyAlignment="1"/>
    <xf numFmtId="0" fontId="11" fillId="0" borderId="0" xfId="1" applyNumberFormat="1" applyFont="1" applyFill="1" applyBorder="1" applyAlignment="1">
      <alignment horizontal="center"/>
    </xf>
    <xf numFmtId="187" fontId="11" fillId="0" borderId="0" xfId="0" applyNumberFormat="1" applyFont="1" applyFill="1" applyAlignment="1"/>
    <xf numFmtId="49" fontId="14" fillId="0" borderId="0" xfId="0" applyNumberFormat="1" applyFont="1" applyFill="1" applyAlignment="1">
      <alignment horizontal="center"/>
    </xf>
    <xf numFmtId="187" fontId="11" fillId="0" borderId="0" xfId="0" applyNumberFormat="1" applyFont="1" applyFill="1" applyBorder="1" applyAlignment="1"/>
    <xf numFmtId="41" fontId="11" fillId="0" borderId="0" xfId="0" applyNumberFormat="1" applyFont="1" applyFill="1" applyBorder="1" applyAlignment="1"/>
    <xf numFmtId="41" fontId="11" fillId="0" borderId="0" xfId="0" applyNumberFormat="1" applyFont="1" applyFill="1" applyAlignment="1"/>
    <xf numFmtId="39" fontId="11" fillId="0" borderId="0" xfId="0" applyFont="1" applyFill="1" applyBorder="1" applyAlignment="1"/>
    <xf numFmtId="39" fontId="11" fillId="0" borderId="0" xfId="0" applyFont="1" applyFill="1" applyAlignment="1">
      <alignment horizontal="left"/>
    </xf>
    <xf numFmtId="0" fontId="11" fillId="0" borderId="0" xfId="0" applyNumberFormat="1" applyFont="1" applyFill="1" applyAlignment="1"/>
    <xf numFmtId="41" fontId="11" fillId="0" borderId="7" xfId="2" applyNumberFormat="1" applyFont="1" applyFill="1" applyBorder="1" applyAlignment="1"/>
    <xf numFmtId="40" fontId="11" fillId="0" borderId="0" xfId="1" applyFont="1" applyFill="1" applyAlignment="1"/>
    <xf numFmtId="41" fontId="11" fillId="0" borderId="0" xfId="2" applyNumberFormat="1" applyFont="1" applyFill="1" applyAlignment="1"/>
    <xf numFmtId="40" fontId="11" fillId="0" borderId="0" xfId="1" applyFont="1" applyFill="1" applyBorder="1" applyAlignment="1"/>
    <xf numFmtId="41" fontId="11" fillId="0" borderId="8" xfId="2" applyNumberFormat="1" applyFont="1" applyFill="1" applyBorder="1" applyAlignment="1"/>
    <xf numFmtId="39" fontId="14" fillId="0" borderId="0" xfId="0" applyFont="1" applyFill="1" applyAlignment="1"/>
    <xf numFmtId="49" fontId="14" fillId="0" borderId="0" xfId="0" applyNumberFormat="1" applyFont="1" applyFill="1" applyAlignment="1">
      <alignment horizontal="centerContinuous"/>
    </xf>
    <xf numFmtId="49" fontId="14" fillId="0" borderId="0" xfId="0" quotePrefix="1" applyNumberFormat="1" applyFont="1" applyFill="1" applyAlignment="1">
      <alignment horizontal="centerContinuous"/>
    </xf>
    <xf numFmtId="49" fontId="11" fillId="0" borderId="0" xfId="0" applyNumberFormat="1" applyFont="1" applyFill="1" applyAlignment="1">
      <alignment horizontal="center"/>
    </xf>
    <xf numFmtId="41" fontId="11" fillId="0" borderId="0" xfId="2" applyNumberFormat="1" applyFont="1" applyFill="1" applyBorder="1" applyAlignment="1">
      <alignment horizontal="right"/>
    </xf>
    <xf numFmtId="41" fontId="11" fillId="0" borderId="0" xfId="1" applyNumberFormat="1" applyFont="1" applyFill="1" applyBorder="1" applyAlignment="1">
      <alignment horizontal="right"/>
    </xf>
    <xf numFmtId="41" fontId="11" fillId="0" borderId="0" xfId="2" applyNumberFormat="1" applyFont="1" applyFill="1" applyAlignment="1">
      <alignment horizontal="right"/>
    </xf>
    <xf numFmtId="41" fontId="11" fillId="0" borderId="0" xfId="1" applyNumberFormat="1" applyFont="1" applyFill="1" applyAlignment="1">
      <alignment horizontal="right"/>
    </xf>
    <xf numFmtId="41" fontId="11" fillId="0" borderId="7" xfId="2" applyNumberFormat="1" applyFont="1" applyFill="1" applyBorder="1" applyAlignment="1">
      <alignment horizontal="right"/>
    </xf>
    <xf numFmtId="186" fontId="11" fillId="0" borderId="0" xfId="0" applyNumberFormat="1" applyFont="1" applyFill="1" applyAlignment="1"/>
    <xf numFmtId="41" fontId="11" fillId="0" borderId="9" xfId="2" applyNumberFormat="1" applyFont="1" applyFill="1" applyBorder="1" applyAlignment="1">
      <alignment horizontal="right"/>
    </xf>
    <xf numFmtId="190" fontId="11" fillId="0" borderId="0" xfId="1" applyNumberFormat="1" applyFont="1" applyFill="1" applyAlignment="1"/>
    <xf numFmtId="41" fontId="11" fillId="0" borderId="0" xfId="2" applyNumberFormat="1" applyFont="1" applyFill="1" applyBorder="1" applyAlignment="1"/>
    <xf numFmtId="39" fontId="11" fillId="0" borderId="0" xfId="0" quotePrefix="1" applyFont="1" applyFill="1" applyAlignment="1"/>
    <xf numFmtId="49" fontId="14" fillId="0" borderId="0" xfId="0" applyNumberFormat="1" applyFont="1" applyFill="1" applyBorder="1" applyAlignment="1">
      <alignment horizontal="center"/>
    </xf>
    <xf numFmtId="41" fontId="11" fillId="0" borderId="6" xfId="0" applyNumberFormat="1" applyFont="1" applyFill="1" applyBorder="1" applyAlignment="1"/>
    <xf numFmtId="39" fontId="13" fillId="0" borderId="10" xfId="0" applyFont="1" applyFill="1" applyBorder="1" applyAlignment="1"/>
    <xf numFmtId="39" fontId="11" fillId="0" borderId="10" xfId="0" applyFont="1" applyFill="1" applyBorder="1" applyAlignment="1"/>
    <xf numFmtId="41" fontId="11" fillId="0" borderId="0" xfId="1" applyNumberFormat="1" applyFont="1" applyFill="1" applyBorder="1" applyAlignment="1"/>
    <xf numFmtId="49" fontId="11" fillId="0" borderId="0" xfId="0" applyNumberFormat="1" applyFont="1" applyFill="1" applyAlignment="1">
      <alignment horizontal="left"/>
    </xf>
    <xf numFmtId="3" fontId="11" fillId="0" borderId="0" xfId="0" applyNumberFormat="1" applyFont="1" applyFill="1" applyAlignment="1"/>
    <xf numFmtId="39" fontId="13" fillId="0" borderId="0" xfId="0" applyFont="1" applyFill="1" applyBorder="1" applyAlignment="1"/>
    <xf numFmtId="37" fontId="11" fillId="0" borderId="0" xfId="0" applyNumberFormat="1" applyFont="1" applyFill="1" applyAlignment="1">
      <alignment horizontal="right"/>
    </xf>
    <xf numFmtId="37" fontId="13" fillId="0" borderId="0" xfId="0" applyNumberFormat="1" applyFont="1" applyFill="1" applyAlignment="1">
      <alignment horizontal="left"/>
    </xf>
    <xf numFmtId="41" fontId="11" fillId="0" borderId="0" xfId="0" quotePrefix="1" applyNumberFormat="1" applyFont="1" applyFill="1" applyAlignment="1">
      <alignment horizontal="right"/>
    </xf>
    <xf numFmtId="0" fontId="15" fillId="0" borderId="0" xfId="0" quotePrefix="1" applyNumberFormat="1" applyFont="1" applyFill="1" applyBorder="1" applyAlignment="1">
      <alignment horizontal="center"/>
    </xf>
    <xf numFmtId="41" fontId="11" fillId="0" borderId="6" xfId="2" applyNumberFormat="1" applyFont="1" applyFill="1" applyBorder="1" applyAlignment="1">
      <alignment horizontal="right"/>
    </xf>
    <xf numFmtId="0" fontId="13" fillId="0" borderId="0" xfId="0" applyNumberFormat="1" applyFont="1" applyFill="1" applyAlignment="1"/>
    <xf numFmtId="37" fontId="11" fillId="0" borderId="0" xfId="0" applyNumberFormat="1" applyFont="1" applyFill="1" applyAlignment="1"/>
    <xf numFmtId="41" fontId="11" fillId="0" borderId="6" xfId="2" applyNumberFormat="1" applyFont="1" applyFill="1" applyBorder="1" applyAlignment="1"/>
    <xf numFmtId="190" fontId="11" fillId="0" borderId="0" xfId="1" applyNumberFormat="1" applyFont="1" applyFill="1" applyBorder="1" applyAlignment="1"/>
    <xf numFmtId="194" fontId="11" fillId="0" borderId="0" xfId="0" applyNumberFormat="1" applyFont="1" applyFill="1" applyBorder="1" applyAlignment="1"/>
    <xf numFmtId="190" fontId="11" fillId="0" borderId="0" xfId="1" applyNumberFormat="1" applyFont="1" applyFill="1" applyAlignment="1">
      <alignment horizontal="centerContinuous"/>
    </xf>
    <xf numFmtId="190" fontId="11" fillId="0" borderId="0" xfId="1" applyNumberFormat="1" applyFont="1" applyFill="1" applyBorder="1" applyAlignment="1">
      <alignment horizontal="centerContinuous"/>
    </xf>
    <xf numFmtId="40" fontId="11" fillId="0" borderId="0" xfId="0" applyNumberFormat="1" applyFont="1" applyFill="1" applyAlignment="1"/>
    <xf numFmtId="190" fontId="11" fillId="0" borderId="0" xfId="2" applyNumberFormat="1" applyFont="1" applyFill="1" applyBorder="1" applyAlignment="1"/>
    <xf numFmtId="40" fontId="13" fillId="0" borderId="0" xfId="0" applyNumberFormat="1" applyFont="1" applyFill="1" applyAlignment="1"/>
    <xf numFmtId="41" fontId="11" fillId="0" borderId="3" xfId="2" applyNumberFormat="1" applyFont="1" applyFill="1" applyBorder="1" applyAlignment="1">
      <alignment horizontal="right"/>
    </xf>
    <xf numFmtId="41" fontId="2" fillId="0" borderId="0" xfId="2" applyNumberFormat="1" applyFont="1" applyFill="1" applyAlignment="1"/>
    <xf numFmtId="41" fontId="2" fillId="0" borderId="6" xfId="2" applyNumberFormat="1" applyFont="1" applyFill="1" applyBorder="1" applyAlignment="1">
      <alignment horizontal="right"/>
    </xf>
    <xf numFmtId="41" fontId="2" fillId="0" borderId="0" xfId="2" applyNumberFormat="1" applyFont="1" applyFill="1" applyBorder="1" applyAlignment="1">
      <alignment horizontal="right"/>
    </xf>
    <xf numFmtId="41" fontId="2" fillId="0" borderId="0" xfId="2" applyNumberFormat="1" applyFont="1" applyFill="1" applyAlignment="1">
      <alignment horizontal="right"/>
    </xf>
    <xf numFmtId="0" fontId="2" fillId="0" borderId="0" xfId="0" applyNumberFormat="1" applyFont="1" applyFill="1" applyAlignment="1"/>
    <xf numFmtId="49" fontId="11" fillId="0" borderId="0" xfId="0" quotePrefix="1" applyNumberFormat="1" applyFont="1" applyFill="1" applyAlignment="1">
      <alignment horizontal="center"/>
    </xf>
    <xf numFmtId="41" fontId="2" fillId="0" borderId="0" xfId="1" applyNumberFormat="1" applyFont="1" applyFill="1" applyAlignment="1"/>
    <xf numFmtId="41" fontId="2" fillId="0" borderId="6" xfId="0" applyNumberFormat="1" applyFont="1" applyFill="1" applyBorder="1" applyAlignment="1"/>
    <xf numFmtId="190" fontId="2" fillId="0" borderId="0" xfId="2" applyNumberFormat="1" applyFont="1" applyFill="1" applyBorder="1" applyAlignment="1"/>
    <xf numFmtId="41" fontId="2" fillId="0" borderId="6" xfId="2" applyNumberFormat="1" applyFont="1" applyFill="1" applyBorder="1" applyAlignment="1"/>
    <xf numFmtId="41" fontId="2" fillId="0" borderId="8" xfId="2" applyNumberFormat="1" applyFont="1" applyFill="1" applyBorder="1" applyAlignment="1"/>
    <xf numFmtId="49" fontId="10" fillId="0" borderId="0" xfId="0" applyNumberFormat="1" applyFont="1" applyFill="1" applyAlignment="1">
      <alignment horizontal="center"/>
    </xf>
    <xf numFmtId="2" fontId="10" fillId="0" borderId="0" xfId="0" applyNumberFormat="1" applyFont="1" applyFill="1" applyAlignment="1">
      <alignment horizontal="center"/>
    </xf>
    <xf numFmtId="37" fontId="10" fillId="0" borderId="0" xfId="0" applyNumberFormat="1" applyFont="1" applyFill="1" applyBorder="1" applyAlignment="1">
      <alignment horizontal="center"/>
    </xf>
    <xf numFmtId="39" fontId="2" fillId="0" borderId="0" xfId="0" applyFont="1" applyFill="1" applyBorder="1" applyAlignment="1">
      <alignment horizontal="center"/>
    </xf>
    <xf numFmtId="39" fontId="2" fillId="0" borderId="0" xfId="0" applyNumberFormat="1" applyFont="1" applyFill="1" applyBorder="1" applyAlignment="1"/>
    <xf numFmtId="39" fontId="12" fillId="0" borderId="0" xfId="0" applyFont="1" applyFill="1" applyAlignment="1"/>
    <xf numFmtId="41" fontId="12" fillId="0" borderId="0" xfId="0" applyNumberFormat="1" applyFont="1" applyFill="1" applyAlignment="1"/>
    <xf numFmtId="40" fontId="11" fillId="0" borderId="0" xfId="0" applyNumberFormat="1" applyFont="1" applyFill="1" applyBorder="1" applyAlignment="1"/>
    <xf numFmtId="37" fontId="2" fillId="0" borderId="0" xfId="0" applyNumberFormat="1" applyFont="1" applyFill="1" applyBorder="1" applyAlignment="1"/>
    <xf numFmtId="39" fontId="11" fillId="0" borderId="0" xfId="0" applyNumberFormat="1" applyFont="1" applyFill="1" applyBorder="1" applyAlignment="1"/>
    <xf numFmtId="37" fontId="11" fillId="0" borderId="0" xfId="0" applyNumberFormat="1" applyFont="1" applyFill="1" applyBorder="1" applyAlignment="1"/>
    <xf numFmtId="39" fontId="8" fillId="0" borderId="0" xfId="0" applyFont="1" applyFill="1" applyAlignment="1"/>
    <xf numFmtId="39" fontId="10" fillId="0" borderId="0" xfId="0" applyFont="1" applyFill="1" applyAlignment="1">
      <alignment horizontal="center"/>
    </xf>
    <xf numFmtId="37" fontId="10" fillId="0" borderId="0" xfId="0" applyNumberFormat="1" applyFont="1" applyFill="1" applyAlignment="1">
      <alignment horizontal="center"/>
    </xf>
    <xf numFmtId="186" fontId="2" fillId="0" borderId="0" xfId="0" applyNumberFormat="1" applyFont="1" applyFill="1" applyAlignment="1"/>
    <xf numFmtId="39" fontId="2" fillId="0" borderId="0" xfId="0" applyFont="1" applyFill="1"/>
    <xf numFmtId="187" fontId="2" fillId="0" borderId="0" xfId="0" applyNumberFormat="1" applyFont="1" applyFill="1"/>
    <xf numFmtId="0" fontId="10" fillId="0" borderId="0" xfId="0" applyNumberFormat="1" applyFont="1" applyFill="1" applyAlignment="1">
      <alignment horizontal="center"/>
    </xf>
    <xf numFmtId="187" fontId="2" fillId="0" borderId="0" xfId="0" applyNumberFormat="1" applyFont="1" applyFill="1" applyAlignment="1"/>
    <xf numFmtId="39" fontId="2" fillId="0" borderId="0" xfId="0" applyFont="1" applyFill="1" applyAlignment="1">
      <alignment horizontal="center"/>
    </xf>
    <xf numFmtId="40" fontId="11" fillId="0" borderId="0" xfId="0" applyNumberFormat="1" applyFont="1" applyFill="1"/>
    <xf numFmtId="41" fontId="11" fillId="0" borderId="0" xfId="3" applyNumberFormat="1" applyFont="1" applyFill="1" applyBorder="1" applyAlignment="1">
      <alignment horizontal="right"/>
    </xf>
    <xf numFmtId="0" fontId="11" fillId="0" borderId="0" xfId="0" applyNumberFormat="1" applyFont="1" applyFill="1"/>
    <xf numFmtId="41" fontId="11" fillId="0" borderId="0" xfId="3" applyNumberFormat="1" applyFont="1" applyFill="1" applyAlignment="1"/>
    <xf numFmtId="0" fontId="2" fillId="0" borderId="0" xfId="0" applyNumberFormat="1" applyFont="1" applyFill="1"/>
    <xf numFmtId="41" fontId="11" fillId="0" borderId="0" xfId="3" applyNumberFormat="1" applyFont="1" applyFill="1" applyBorder="1" applyAlignment="1"/>
    <xf numFmtId="41" fontId="2" fillId="0" borderId="0" xfId="3" applyNumberFormat="1" applyFont="1" applyFill="1" applyAlignment="1"/>
    <xf numFmtId="41" fontId="11" fillId="0" borderId="7" xfId="3" applyNumberFormat="1" applyFont="1" applyFill="1" applyBorder="1" applyAlignment="1"/>
    <xf numFmtId="41" fontId="11" fillId="0" borderId="6" xfId="3" applyNumberFormat="1" applyFont="1" applyFill="1" applyBorder="1" applyAlignment="1">
      <alignment horizontal="right"/>
    </xf>
    <xf numFmtId="41" fontId="2" fillId="0" borderId="0" xfId="3" applyNumberFormat="1" applyFont="1" applyFill="1" applyBorder="1" applyAlignment="1">
      <alignment horizontal="right"/>
    </xf>
    <xf numFmtId="41" fontId="11" fillId="0" borderId="0" xfId="3" applyNumberFormat="1" applyFont="1" applyFill="1" applyAlignment="1">
      <alignment horizontal="right"/>
    </xf>
    <xf numFmtId="39" fontId="11" fillId="0" borderId="0" xfId="0" applyFont="1" applyFill="1"/>
    <xf numFmtId="41" fontId="11" fillId="0" borderId="0" xfId="0" applyNumberFormat="1" applyFont="1" applyFill="1"/>
    <xf numFmtId="39" fontId="2" fillId="0" borderId="0" xfId="0" applyFont="1" applyFill="1" applyAlignment="1">
      <alignment horizontal="centerContinuous"/>
    </xf>
    <xf numFmtId="49" fontId="2" fillId="0" borderId="0" xfId="0" applyNumberFormat="1" applyFont="1" applyFill="1" applyAlignment="1">
      <alignment horizontal="centerContinuous"/>
    </xf>
    <xf numFmtId="40" fontId="2" fillId="0" borderId="0" xfId="1" applyFont="1" applyFill="1" applyAlignment="1">
      <alignment horizontal="centerContinuous"/>
    </xf>
    <xf numFmtId="49" fontId="8" fillId="0" borderId="0" xfId="0" quotePrefix="1" applyNumberFormat="1" applyFont="1" applyFill="1" applyAlignment="1">
      <alignment horizontal="left"/>
    </xf>
    <xf numFmtId="49" fontId="2" fillId="0" borderId="0" xfId="0" quotePrefix="1" applyNumberFormat="1" applyFont="1" applyFill="1" applyAlignment="1">
      <alignment horizontal="centerContinuous"/>
    </xf>
    <xf numFmtId="49" fontId="8" fillId="0" borderId="0" xfId="0" applyNumberFormat="1" applyFont="1" applyFill="1" applyAlignment="1">
      <alignment horizontal="left"/>
    </xf>
    <xf numFmtId="49" fontId="8" fillId="0" borderId="0" xfId="0" quotePrefix="1" applyNumberFormat="1" applyFont="1" applyFill="1" applyBorder="1" applyAlignment="1">
      <alignment horizontal="left"/>
    </xf>
    <xf numFmtId="39" fontId="2" fillId="0" borderId="6" xfId="0" applyFont="1" applyFill="1" applyBorder="1" applyAlignment="1">
      <alignment horizontal="center"/>
    </xf>
    <xf numFmtId="0" fontId="2" fillId="0" borderId="0" xfId="11" applyFont="1" applyFill="1" applyAlignment="1">
      <alignment horizontal="center"/>
    </xf>
    <xf numFmtId="0" fontId="2" fillId="0" borderId="6" xfId="11" applyFont="1" applyFill="1" applyBorder="1" applyAlignment="1">
      <alignment horizontal="center"/>
    </xf>
    <xf numFmtId="41" fontId="2" fillId="0" borderId="0" xfId="2" applyNumberFormat="1" applyFont="1" applyFill="1" applyAlignment="1">
      <alignment horizontal="center"/>
    </xf>
    <xf numFmtId="41" fontId="2" fillId="0" borderId="0" xfId="2" applyNumberFormat="1" applyFont="1" applyFill="1"/>
    <xf numFmtId="41" fontId="2" fillId="0" borderId="0" xfId="0" applyNumberFormat="1" applyFont="1" applyFill="1" applyAlignment="1"/>
    <xf numFmtId="41" fontId="2" fillId="0" borderId="4" xfId="1" applyNumberFormat="1" applyFont="1" applyFill="1" applyBorder="1" applyAlignment="1">
      <alignment horizontal="center"/>
    </xf>
    <xf numFmtId="41" fontId="2" fillId="0" borderId="0" xfId="1" applyNumberFormat="1" applyFont="1" applyFill="1" applyBorder="1" applyAlignment="1">
      <alignment horizontal="center"/>
    </xf>
    <xf numFmtId="41" fontId="2" fillId="0" borderId="0" xfId="1" applyNumberFormat="1" applyFont="1" applyFill="1" applyBorder="1" applyAlignment="1"/>
    <xf numFmtId="41" fontId="2" fillId="0" borderId="5" xfId="1" applyNumberFormat="1" applyFont="1" applyFill="1" applyBorder="1" applyAlignment="1">
      <alignment horizontal="center"/>
    </xf>
    <xf numFmtId="41" fontId="8" fillId="0" borderId="0" xfId="0" applyNumberFormat="1" applyFont="1" applyFill="1" applyAlignment="1"/>
    <xf numFmtId="49" fontId="11" fillId="0" borderId="6" xfId="0" applyNumberFormat="1" applyFont="1" applyFill="1" applyBorder="1" applyAlignment="1">
      <alignment horizontal="center"/>
    </xf>
    <xf numFmtId="49" fontId="11" fillId="0" borderId="6" xfId="0" applyNumberFormat="1" applyFont="1" applyFill="1" applyBorder="1" applyAlignment="1">
      <alignment horizontal="center"/>
    </xf>
    <xf numFmtId="218" fontId="11" fillId="0" borderId="0" xfId="0" applyNumberFormat="1" applyFont="1" applyFill="1"/>
    <xf numFmtId="37" fontId="11" fillId="0" borderId="8" xfId="0" applyNumberFormat="1" applyFont="1" applyFill="1" applyBorder="1"/>
    <xf numFmtId="190" fontId="11" fillId="0" borderId="0" xfId="0" applyNumberFormat="1" applyFont="1" applyFill="1"/>
    <xf numFmtId="41" fontId="11" fillId="0" borderId="0" xfId="0" applyNumberFormat="1" applyFont="1" applyFill="1" applyAlignment="1">
      <alignment horizontal="right"/>
    </xf>
    <xf numFmtId="49" fontId="11" fillId="0" borderId="6" xfId="0" applyNumberFormat="1" applyFont="1" applyFill="1" applyBorder="1" applyAlignment="1">
      <alignment horizontal="center"/>
    </xf>
    <xf numFmtId="41" fontId="11" fillId="0" borderId="0" xfId="0" applyNumberFormat="1" applyFont="1"/>
    <xf numFmtId="39" fontId="11" fillId="0" borderId="0" xfId="0" applyFont="1"/>
    <xf numFmtId="41" fontId="2" fillId="0" borderId="7" xfId="2" applyNumberFormat="1" applyFont="1" applyFill="1" applyBorder="1" applyAlignment="1"/>
    <xf numFmtId="217" fontId="11" fillId="0" borderId="8" xfId="0" applyNumberFormat="1" applyFont="1" applyBorder="1"/>
    <xf numFmtId="177" fontId="11" fillId="0" borderId="0" xfId="0" applyNumberFormat="1" applyFont="1"/>
    <xf numFmtId="37" fontId="11" fillId="0" borderId="8" xfId="0" applyNumberFormat="1" applyFont="1" applyBorder="1"/>
    <xf numFmtId="39" fontId="2" fillId="0" borderId="0" xfId="0" applyFont="1"/>
    <xf numFmtId="0" fontId="11" fillId="0" borderId="0" xfId="0" applyNumberFormat="1" applyFont="1"/>
    <xf numFmtId="40" fontId="11" fillId="0" borderId="0" xfId="0" applyNumberFormat="1" applyFont="1"/>
    <xf numFmtId="190" fontId="11" fillId="0" borderId="0" xfId="0" applyNumberFormat="1" applyFont="1"/>
    <xf numFmtId="41" fontId="11" fillId="0" borderId="0" xfId="0" applyNumberFormat="1" applyFont="1" applyAlignment="1">
      <alignment horizontal="right"/>
    </xf>
    <xf numFmtId="0" fontId="2" fillId="0" borderId="0" xfId="0" applyNumberFormat="1" applyFont="1"/>
    <xf numFmtId="218" fontId="11" fillId="0" borderId="8" xfId="0" applyNumberFormat="1" applyFont="1" applyFill="1" applyBorder="1"/>
    <xf numFmtId="218" fontId="11" fillId="0" borderId="8" xfId="0" applyNumberFormat="1" applyFont="1" applyBorder="1"/>
    <xf numFmtId="218" fontId="11" fillId="0" borderId="0" xfId="0" applyNumberFormat="1" applyFont="1"/>
    <xf numFmtId="218" fontId="2" fillId="0" borderId="8" xfId="0" applyNumberFormat="1" applyFont="1" applyBorder="1"/>
    <xf numFmtId="39" fontId="11" fillId="0" borderId="6" xfId="0" applyFont="1" applyFill="1" applyBorder="1" applyAlignment="1">
      <alignment horizontal="center"/>
    </xf>
    <xf numFmtId="49" fontId="11" fillId="0" borderId="6" xfId="0" applyNumberFormat="1" applyFont="1" applyFill="1" applyBorder="1" applyAlignment="1">
      <alignment horizontal="center"/>
    </xf>
    <xf numFmtId="39" fontId="2" fillId="0" borderId="6" xfId="0" applyFont="1" applyFill="1" applyBorder="1" applyAlignment="1">
      <alignment horizontal="center"/>
    </xf>
    <xf numFmtId="49" fontId="2" fillId="0" borderId="6" xfId="0" quotePrefix="1" applyNumberFormat="1" applyFont="1" applyFill="1" applyBorder="1" applyAlignment="1">
      <alignment horizontal="center"/>
    </xf>
  </cellXfs>
  <cellStyles count="14">
    <cellStyle name="Comma" xfId="1" builtinId="3"/>
    <cellStyle name="Comma 2" xfId="2"/>
    <cellStyle name="Comma 2 2" xfId="3"/>
    <cellStyle name="comma zerodec" xfId="4"/>
    <cellStyle name="Currency1" xfId="5"/>
    <cellStyle name="Dollar (zero dec)" xfId="6"/>
    <cellStyle name="Grey" xfId="7"/>
    <cellStyle name="Input [yellow]" xfId="8"/>
    <cellStyle name="no dec" xfId="9"/>
    <cellStyle name="Normal" xfId="0" builtinId="0"/>
    <cellStyle name="Normal - Style1" xfId="10"/>
    <cellStyle name="Normal_CE-E" xfId="11"/>
    <cellStyle name="Percent [2]" xfId="12"/>
    <cellStyle name="Quantity" xfId="1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w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w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wmf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wmf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438150</xdr:colOff>
      <xdr:row>65</xdr:row>
      <xdr:rowOff>209550</xdr:rowOff>
    </xdr:from>
    <xdr:to>
      <xdr:col>6</xdr:col>
      <xdr:colOff>0</xdr:colOff>
      <xdr:row>68</xdr:row>
      <xdr:rowOff>28575</xdr:rowOff>
    </xdr:to>
    <xdr:pic>
      <xdr:nvPicPr>
        <xdr:cNvPr id="16825" name="Picture 24" hidden="1">
          <a:extLst>
            <a:ext uri="{FF2B5EF4-FFF2-40B4-BE49-F238E27FC236}">
              <a16:creationId xmlns:a16="http://schemas.microsoft.com/office/drawing/2014/main" id="{B6E64C67-D8D7-443C-9B46-364FB8D78B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5700" y="17545050"/>
          <a:ext cx="5334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333375</xdr:colOff>
      <xdr:row>36</xdr:row>
      <xdr:rowOff>171450</xdr:rowOff>
    </xdr:from>
    <xdr:to>
      <xdr:col>6</xdr:col>
      <xdr:colOff>0</xdr:colOff>
      <xdr:row>38</xdr:row>
      <xdr:rowOff>295275</xdr:rowOff>
    </xdr:to>
    <xdr:pic>
      <xdr:nvPicPr>
        <xdr:cNvPr id="16826" name="Picture 25" hidden="1">
          <a:extLst>
            <a:ext uri="{FF2B5EF4-FFF2-40B4-BE49-F238E27FC236}">
              <a16:creationId xmlns:a16="http://schemas.microsoft.com/office/drawing/2014/main" id="{DFC84EEF-26E7-4845-8DE7-18C95A5BA5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90925" y="9772650"/>
          <a:ext cx="6381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590550</xdr:colOff>
      <xdr:row>0</xdr:row>
      <xdr:rowOff>142875</xdr:rowOff>
    </xdr:from>
    <xdr:to>
      <xdr:col>6</xdr:col>
      <xdr:colOff>0</xdr:colOff>
      <xdr:row>2</xdr:row>
      <xdr:rowOff>266700</xdr:rowOff>
    </xdr:to>
    <xdr:pic>
      <xdr:nvPicPr>
        <xdr:cNvPr id="16827" name="Picture 26" hidden="1">
          <a:extLst>
            <a:ext uri="{FF2B5EF4-FFF2-40B4-BE49-F238E27FC236}">
              <a16:creationId xmlns:a16="http://schemas.microsoft.com/office/drawing/2014/main" id="{D34CC5D4-30ED-44E2-83CA-FEC7F5EEEA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48100" y="142875"/>
          <a:ext cx="38100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93</xdr:row>
      <xdr:rowOff>104775</xdr:rowOff>
    </xdr:from>
    <xdr:to>
      <xdr:col>6</xdr:col>
      <xdr:colOff>0</xdr:colOff>
      <xdr:row>96</xdr:row>
      <xdr:rowOff>133350</xdr:rowOff>
    </xdr:to>
    <xdr:pic>
      <xdr:nvPicPr>
        <xdr:cNvPr id="16828" name="Picture 4" hidden="1">
          <a:extLst>
            <a:ext uri="{FF2B5EF4-FFF2-40B4-BE49-F238E27FC236}">
              <a16:creationId xmlns:a16="http://schemas.microsoft.com/office/drawing/2014/main" id="{0A04C3C4-F687-4691-A1CB-45899DFB03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205" r="19765" b="-1752"/>
        <a:stretch>
          <a:fillRect/>
        </a:stretch>
      </xdr:blipFill>
      <xdr:spPr bwMode="auto">
        <a:xfrm>
          <a:off x="2771775" y="24907875"/>
          <a:ext cx="1457325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552450</xdr:colOff>
      <xdr:row>61</xdr:row>
      <xdr:rowOff>0</xdr:rowOff>
    </xdr:from>
    <xdr:to>
      <xdr:col>4</xdr:col>
      <xdr:colOff>38100</xdr:colOff>
      <xdr:row>64</xdr:row>
      <xdr:rowOff>28575</xdr:rowOff>
    </xdr:to>
    <xdr:pic>
      <xdr:nvPicPr>
        <xdr:cNvPr id="16829" name="Picture 5" hidden="1">
          <a:extLst>
            <a:ext uri="{FF2B5EF4-FFF2-40B4-BE49-F238E27FC236}">
              <a16:creationId xmlns:a16="http://schemas.microsoft.com/office/drawing/2014/main" id="{7C37EF49-6DD7-4EDB-82D3-C4621B2F2B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205" r="19765" b="-1752"/>
        <a:stretch>
          <a:fillRect/>
        </a:stretch>
      </xdr:blipFill>
      <xdr:spPr bwMode="auto">
        <a:xfrm>
          <a:off x="2771775" y="16268700"/>
          <a:ext cx="47625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352425</xdr:colOff>
      <xdr:row>32</xdr:row>
      <xdr:rowOff>0</xdr:rowOff>
    </xdr:from>
    <xdr:to>
      <xdr:col>3</xdr:col>
      <xdr:colOff>209550</xdr:colOff>
      <xdr:row>35</xdr:row>
      <xdr:rowOff>28575</xdr:rowOff>
    </xdr:to>
    <xdr:pic>
      <xdr:nvPicPr>
        <xdr:cNvPr id="16830" name="Picture 6" hidden="1">
          <a:extLst>
            <a:ext uri="{FF2B5EF4-FFF2-40B4-BE49-F238E27FC236}">
              <a16:creationId xmlns:a16="http://schemas.microsoft.com/office/drawing/2014/main" id="{F30D3F3B-21CB-4CC4-974B-F18BBA5FDD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205" r="19765" b="-1752"/>
        <a:stretch>
          <a:fillRect/>
        </a:stretch>
      </xdr:blipFill>
      <xdr:spPr bwMode="auto">
        <a:xfrm>
          <a:off x="2771775" y="8534400"/>
          <a:ext cx="20955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438150</xdr:colOff>
      <xdr:row>65</xdr:row>
      <xdr:rowOff>209550</xdr:rowOff>
    </xdr:from>
    <xdr:to>
      <xdr:col>8</xdr:col>
      <xdr:colOff>0</xdr:colOff>
      <xdr:row>68</xdr:row>
      <xdr:rowOff>28575</xdr:rowOff>
    </xdr:to>
    <xdr:pic>
      <xdr:nvPicPr>
        <xdr:cNvPr id="16831" name="Picture 24" hidden="1">
          <a:extLst>
            <a:ext uri="{FF2B5EF4-FFF2-40B4-BE49-F238E27FC236}">
              <a16:creationId xmlns:a16="http://schemas.microsoft.com/office/drawing/2014/main" id="{AC6C4B83-56C9-4458-A036-E082ADA42B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14875" y="17545050"/>
          <a:ext cx="60007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361950</xdr:colOff>
      <xdr:row>36</xdr:row>
      <xdr:rowOff>171450</xdr:rowOff>
    </xdr:from>
    <xdr:to>
      <xdr:col>8</xdr:col>
      <xdr:colOff>0</xdr:colOff>
      <xdr:row>38</xdr:row>
      <xdr:rowOff>295275</xdr:rowOff>
    </xdr:to>
    <xdr:pic>
      <xdr:nvPicPr>
        <xdr:cNvPr id="16832" name="Picture 25" hidden="1">
          <a:extLst>
            <a:ext uri="{FF2B5EF4-FFF2-40B4-BE49-F238E27FC236}">
              <a16:creationId xmlns:a16="http://schemas.microsoft.com/office/drawing/2014/main" id="{EF40E236-97F1-4276-A050-668AB768B8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38675" y="9772650"/>
          <a:ext cx="6762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590550</xdr:colOff>
      <xdr:row>0</xdr:row>
      <xdr:rowOff>142875</xdr:rowOff>
    </xdr:from>
    <xdr:to>
      <xdr:col>8</xdr:col>
      <xdr:colOff>0</xdr:colOff>
      <xdr:row>2</xdr:row>
      <xdr:rowOff>266700</xdr:rowOff>
    </xdr:to>
    <xdr:pic>
      <xdr:nvPicPr>
        <xdr:cNvPr id="16833" name="Picture 26" hidden="1">
          <a:extLst>
            <a:ext uri="{FF2B5EF4-FFF2-40B4-BE49-F238E27FC236}">
              <a16:creationId xmlns:a16="http://schemas.microsoft.com/office/drawing/2014/main" id="{ED3E4B74-F2DF-4189-A84B-B816A984AA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67275" y="142875"/>
          <a:ext cx="4476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95250</xdr:colOff>
      <xdr:row>40</xdr:row>
      <xdr:rowOff>38100</xdr:rowOff>
    </xdr:from>
    <xdr:to>
      <xdr:col>5</xdr:col>
      <xdr:colOff>0</xdr:colOff>
      <xdr:row>42</xdr:row>
      <xdr:rowOff>209550</xdr:rowOff>
    </xdr:to>
    <xdr:pic>
      <xdr:nvPicPr>
        <xdr:cNvPr id="18560" name="Picture 27" hidden="1">
          <a:extLst>
            <a:ext uri="{FF2B5EF4-FFF2-40B4-BE49-F238E27FC236}">
              <a16:creationId xmlns:a16="http://schemas.microsoft.com/office/drawing/2014/main" id="{A3996F87-8D43-468A-B85F-E018538639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05225" y="10325100"/>
          <a:ext cx="866775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67</xdr:row>
      <xdr:rowOff>285750</xdr:rowOff>
    </xdr:from>
    <xdr:to>
      <xdr:col>3</xdr:col>
      <xdr:colOff>57150</xdr:colOff>
      <xdr:row>77</xdr:row>
      <xdr:rowOff>76200</xdr:rowOff>
    </xdr:to>
    <xdr:pic>
      <xdr:nvPicPr>
        <xdr:cNvPr id="18561" name="Picture 6" hidden="1">
          <a:extLst>
            <a:ext uri="{FF2B5EF4-FFF2-40B4-BE49-F238E27FC236}">
              <a16:creationId xmlns:a16="http://schemas.microsoft.com/office/drawing/2014/main" id="{2A452F32-1905-4F48-9D47-496F504C88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205" r="19765" b="-1752"/>
        <a:stretch>
          <a:fillRect/>
        </a:stretch>
      </xdr:blipFill>
      <xdr:spPr bwMode="auto">
        <a:xfrm>
          <a:off x="3076575" y="17487900"/>
          <a:ext cx="533400" cy="2390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95250</xdr:colOff>
      <xdr:row>40</xdr:row>
      <xdr:rowOff>38100</xdr:rowOff>
    </xdr:from>
    <xdr:to>
      <xdr:col>7</xdr:col>
      <xdr:colOff>0</xdr:colOff>
      <xdr:row>42</xdr:row>
      <xdr:rowOff>209550</xdr:rowOff>
    </xdr:to>
    <xdr:pic>
      <xdr:nvPicPr>
        <xdr:cNvPr id="18562" name="Picture 27" hidden="1">
          <a:extLst>
            <a:ext uri="{FF2B5EF4-FFF2-40B4-BE49-F238E27FC236}">
              <a16:creationId xmlns:a16="http://schemas.microsoft.com/office/drawing/2014/main" id="{347794F1-0128-4367-89BF-F0AF37DD7E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14875" y="10325100"/>
          <a:ext cx="866775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95250</xdr:colOff>
      <xdr:row>1</xdr:row>
      <xdr:rowOff>38100</xdr:rowOff>
    </xdr:from>
    <xdr:to>
      <xdr:col>5</xdr:col>
      <xdr:colOff>0</xdr:colOff>
      <xdr:row>3</xdr:row>
      <xdr:rowOff>209550</xdr:rowOff>
    </xdr:to>
    <xdr:pic>
      <xdr:nvPicPr>
        <xdr:cNvPr id="18563" name="Picture 27" hidden="1">
          <a:extLst>
            <a:ext uri="{FF2B5EF4-FFF2-40B4-BE49-F238E27FC236}">
              <a16:creationId xmlns:a16="http://schemas.microsoft.com/office/drawing/2014/main" id="{3A00C8BC-0C1B-4CC3-A85E-8015ED816A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05225" y="295275"/>
          <a:ext cx="866775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28</xdr:row>
      <xdr:rowOff>285750</xdr:rowOff>
    </xdr:from>
    <xdr:to>
      <xdr:col>3</xdr:col>
      <xdr:colOff>57150</xdr:colOff>
      <xdr:row>38</xdr:row>
      <xdr:rowOff>76200</xdr:rowOff>
    </xdr:to>
    <xdr:pic>
      <xdr:nvPicPr>
        <xdr:cNvPr id="18564" name="Picture 6" hidden="1">
          <a:extLst>
            <a:ext uri="{FF2B5EF4-FFF2-40B4-BE49-F238E27FC236}">
              <a16:creationId xmlns:a16="http://schemas.microsoft.com/office/drawing/2014/main" id="{3C5029F9-CED1-44E4-8D66-63EF467171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205" r="19765" b="-1752"/>
        <a:stretch>
          <a:fillRect/>
        </a:stretch>
      </xdr:blipFill>
      <xdr:spPr bwMode="auto">
        <a:xfrm>
          <a:off x="3076575" y="7458075"/>
          <a:ext cx="533400" cy="2390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95250</xdr:colOff>
      <xdr:row>1</xdr:row>
      <xdr:rowOff>38100</xdr:rowOff>
    </xdr:from>
    <xdr:to>
      <xdr:col>7</xdr:col>
      <xdr:colOff>0</xdr:colOff>
      <xdr:row>3</xdr:row>
      <xdr:rowOff>209550</xdr:rowOff>
    </xdr:to>
    <xdr:pic>
      <xdr:nvPicPr>
        <xdr:cNvPr id="18565" name="Picture 27" hidden="1">
          <a:extLst>
            <a:ext uri="{FF2B5EF4-FFF2-40B4-BE49-F238E27FC236}">
              <a16:creationId xmlns:a16="http://schemas.microsoft.com/office/drawing/2014/main" id="{DDD4F324-E5A2-48C1-AF60-2AC39E8D85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14875" y="295275"/>
          <a:ext cx="866775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1000125</xdr:colOff>
      <xdr:row>1</xdr:row>
      <xdr:rowOff>104775</xdr:rowOff>
    </xdr:from>
    <xdr:to>
      <xdr:col>10</xdr:col>
      <xdr:colOff>1219200</xdr:colOff>
      <xdr:row>3</xdr:row>
      <xdr:rowOff>247650</xdr:rowOff>
    </xdr:to>
    <xdr:pic>
      <xdr:nvPicPr>
        <xdr:cNvPr id="15711" name="Picture 7" hidden="1">
          <a:extLst>
            <a:ext uri="{FF2B5EF4-FFF2-40B4-BE49-F238E27FC236}">
              <a16:creationId xmlns:a16="http://schemas.microsoft.com/office/drawing/2014/main" id="{DDC19B65-F132-4628-A646-B10D5D0E4A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62950" y="371475"/>
          <a:ext cx="11811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885825</xdr:colOff>
      <xdr:row>24</xdr:row>
      <xdr:rowOff>0</xdr:rowOff>
    </xdr:from>
    <xdr:to>
      <xdr:col>2</xdr:col>
      <xdr:colOff>1057275</xdr:colOff>
      <xdr:row>25</xdr:row>
      <xdr:rowOff>228600</xdr:rowOff>
    </xdr:to>
    <xdr:pic>
      <xdr:nvPicPr>
        <xdr:cNvPr id="15712" name="Picture 2" hidden="1">
          <a:extLst>
            <a:ext uri="{FF2B5EF4-FFF2-40B4-BE49-F238E27FC236}">
              <a16:creationId xmlns:a16="http://schemas.microsoft.com/office/drawing/2014/main" id="{C6F6E8CE-8080-45AD-AB5A-F2EEF13D7F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205" r="19765" b="-1752"/>
        <a:stretch>
          <a:fillRect/>
        </a:stretch>
      </xdr:blipFill>
      <xdr:spPr bwMode="auto">
        <a:xfrm>
          <a:off x="885825" y="6400800"/>
          <a:ext cx="408622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885825</xdr:colOff>
      <xdr:row>14</xdr:row>
      <xdr:rowOff>0</xdr:rowOff>
    </xdr:from>
    <xdr:to>
      <xdr:col>2</xdr:col>
      <xdr:colOff>1057275</xdr:colOff>
      <xdr:row>16</xdr:row>
      <xdr:rowOff>0</xdr:rowOff>
    </xdr:to>
    <xdr:pic>
      <xdr:nvPicPr>
        <xdr:cNvPr id="15713" name="Picture 2" hidden="1">
          <a:extLst>
            <a:ext uri="{FF2B5EF4-FFF2-40B4-BE49-F238E27FC236}">
              <a16:creationId xmlns:a16="http://schemas.microsoft.com/office/drawing/2014/main" id="{E0152C81-F1FA-46FB-95FB-A3F20D42FB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205" r="19765" b="-1752"/>
        <a:stretch>
          <a:fillRect/>
        </a:stretch>
      </xdr:blipFill>
      <xdr:spPr bwMode="auto">
        <a:xfrm>
          <a:off x="885825" y="3733800"/>
          <a:ext cx="4086225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1000125</xdr:colOff>
      <xdr:row>1</xdr:row>
      <xdr:rowOff>104775</xdr:rowOff>
    </xdr:from>
    <xdr:to>
      <xdr:col>10</xdr:col>
      <xdr:colOff>1219200</xdr:colOff>
      <xdr:row>3</xdr:row>
      <xdr:rowOff>247650</xdr:rowOff>
    </xdr:to>
    <xdr:pic>
      <xdr:nvPicPr>
        <xdr:cNvPr id="9795" name="Picture 7" hidden="1">
          <a:extLst>
            <a:ext uri="{FF2B5EF4-FFF2-40B4-BE49-F238E27FC236}">
              <a16:creationId xmlns:a16="http://schemas.microsoft.com/office/drawing/2014/main" id="{2D106318-88BA-48BE-8F05-902DAAA6F8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20075" y="371475"/>
          <a:ext cx="11811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885825</xdr:colOff>
      <xdr:row>24</xdr:row>
      <xdr:rowOff>0</xdr:rowOff>
    </xdr:from>
    <xdr:to>
      <xdr:col>2</xdr:col>
      <xdr:colOff>1057275</xdr:colOff>
      <xdr:row>25</xdr:row>
      <xdr:rowOff>228600</xdr:rowOff>
    </xdr:to>
    <xdr:pic>
      <xdr:nvPicPr>
        <xdr:cNvPr id="9796" name="Picture 2" hidden="1">
          <a:extLst>
            <a:ext uri="{FF2B5EF4-FFF2-40B4-BE49-F238E27FC236}">
              <a16:creationId xmlns:a16="http://schemas.microsoft.com/office/drawing/2014/main" id="{0557EADE-3DFF-4627-BE18-78FB2D0473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205" r="19765" b="-1752"/>
        <a:stretch>
          <a:fillRect/>
        </a:stretch>
      </xdr:blipFill>
      <xdr:spPr bwMode="auto">
        <a:xfrm>
          <a:off x="885825" y="6400800"/>
          <a:ext cx="394335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85725</xdr:colOff>
      <xdr:row>47</xdr:row>
      <xdr:rowOff>123825</xdr:rowOff>
    </xdr:from>
    <xdr:to>
      <xdr:col>5</xdr:col>
      <xdr:colOff>0</xdr:colOff>
      <xdr:row>50</xdr:row>
      <xdr:rowOff>9525</xdr:rowOff>
    </xdr:to>
    <xdr:pic>
      <xdr:nvPicPr>
        <xdr:cNvPr id="17662" name="Picture 25" hidden="1">
          <a:extLst>
            <a:ext uri="{FF2B5EF4-FFF2-40B4-BE49-F238E27FC236}">
              <a16:creationId xmlns:a16="http://schemas.microsoft.com/office/drawing/2014/main" id="{A12AB8FD-FEEF-4A8C-A03D-918B69B535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09975" y="12211050"/>
          <a:ext cx="96202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38100</xdr:colOff>
      <xdr:row>1</xdr:row>
      <xdr:rowOff>95250</xdr:rowOff>
    </xdr:from>
    <xdr:to>
      <xdr:col>5</xdr:col>
      <xdr:colOff>0</xdr:colOff>
      <xdr:row>3</xdr:row>
      <xdr:rowOff>266700</xdr:rowOff>
    </xdr:to>
    <xdr:pic>
      <xdr:nvPicPr>
        <xdr:cNvPr id="17663" name="Picture 26" hidden="1">
          <a:extLst>
            <a:ext uri="{FF2B5EF4-FFF2-40B4-BE49-F238E27FC236}">
              <a16:creationId xmlns:a16="http://schemas.microsoft.com/office/drawing/2014/main" id="{010C6BE6-9E7C-433A-9B22-FA18488CD8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48075" y="352425"/>
          <a:ext cx="92392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78</xdr:row>
      <xdr:rowOff>238125</xdr:rowOff>
    </xdr:from>
    <xdr:to>
      <xdr:col>4</xdr:col>
      <xdr:colOff>114300</xdr:colOff>
      <xdr:row>88</xdr:row>
      <xdr:rowOff>38100</xdr:rowOff>
    </xdr:to>
    <xdr:pic>
      <xdr:nvPicPr>
        <xdr:cNvPr id="17664" name="Picture 4" hidden="1">
          <a:extLst>
            <a:ext uri="{FF2B5EF4-FFF2-40B4-BE49-F238E27FC236}">
              <a16:creationId xmlns:a16="http://schemas.microsoft.com/office/drawing/2014/main" id="{5AF1799A-639E-4A72-8FFA-DB6AA0CCA3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205" r="19765" b="-1752"/>
        <a:stretch>
          <a:fillRect/>
        </a:stretch>
      </xdr:blipFill>
      <xdr:spPr bwMode="auto">
        <a:xfrm>
          <a:off x="3076575" y="20297775"/>
          <a:ext cx="647700" cy="2371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41</xdr:row>
      <xdr:rowOff>257175</xdr:rowOff>
    </xdr:from>
    <xdr:to>
      <xdr:col>4</xdr:col>
      <xdr:colOff>209550</xdr:colOff>
      <xdr:row>45</xdr:row>
      <xdr:rowOff>57150</xdr:rowOff>
    </xdr:to>
    <xdr:pic>
      <xdr:nvPicPr>
        <xdr:cNvPr id="17665" name="Picture 5" hidden="1">
          <a:extLst>
            <a:ext uri="{FF2B5EF4-FFF2-40B4-BE49-F238E27FC236}">
              <a16:creationId xmlns:a16="http://schemas.microsoft.com/office/drawing/2014/main" id="{21C11BA9-61DE-4734-BA13-45C54FFF9C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205" r="19765" b="-1752"/>
        <a:stretch>
          <a:fillRect/>
        </a:stretch>
      </xdr:blipFill>
      <xdr:spPr bwMode="auto">
        <a:xfrm>
          <a:off x="3076575" y="10801350"/>
          <a:ext cx="74295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85725</xdr:colOff>
      <xdr:row>47</xdr:row>
      <xdr:rowOff>123825</xdr:rowOff>
    </xdr:from>
    <xdr:to>
      <xdr:col>7</xdr:col>
      <xdr:colOff>0</xdr:colOff>
      <xdr:row>50</xdr:row>
      <xdr:rowOff>9525</xdr:rowOff>
    </xdr:to>
    <xdr:pic>
      <xdr:nvPicPr>
        <xdr:cNvPr id="17666" name="Picture 25" hidden="1">
          <a:extLst>
            <a:ext uri="{FF2B5EF4-FFF2-40B4-BE49-F238E27FC236}">
              <a16:creationId xmlns:a16="http://schemas.microsoft.com/office/drawing/2014/main" id="{B8FF152C-C16E-46AA-9595-554DAE5FD9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19625" y="12211050"/>
          <a:ext cx="96202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38100</xdr:colOff>
      <xdr:row>1</xdr:row>
      <xdr:rowOff>95250</xdr:rowOff>
    </xdr:from>
    <xdr:to>
      <xdr:col>7</xdr:col>
      <xdr:colOff>0</xdr:colOff>
      <xdr:row>3</xdr:row>
      <xdr:rowOff>266700</xdr:rowOff>
    </xdr:to>
    <xdr:pic>
      <xdr:nvPicPr>
        <xdr:cNvPr id="17667" name="Picture 26" hidden="1">
          <a:extLst>
            <a:ext uri="{FF2B5EF4-FFF2-40B4-BE49-F238E27FC236}">
              <a16:creationId xmlns:a16="http://schemas.microsoft.com/office/drawing/2014/main" id="{0C54182E-3202-4DAA-81E3-930502599E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57725" y="352425"/>
          <a:ext cx="92392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18" zoomScaleSheetLayoutView="68" workbookViewId="0"/>
  </sheetViews>
  <sheetFormatPr defaultColWidth="11.7109375" defaultRowHeight="15"/>
  <sheetData/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showRowColHeaders="0" showZeros="0" showOutlineSymbols="0" topLeftCell="B3627" zoomScaleNormal="1" zoomScaleSheetLayoutView="6" workbookViewId="0"/>
  </sheetViews>
  <sheetFormatPr defaultColWidth="7" defaultRowHeight="15"/>
  <sheetData/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A1:L98"/>
  <sheetViews>
    <sheetView showGridLines="0" tabSelected="1" view="pageBreakPreview" zoomScale="115" zoomScaleNormal="115" zoomScaleSheetLayoutView="115" workbookViewId="0">
      <selection activeCell="F12" sqref="F12"/>
    </sheetView>
  </sheetViews>
  <sheetFormatPr defaultColWidth="9.5703125" defaultRowHeight="21.6" customHeight="1"/>
  <cols>
    <col min="1" max="1" width="31.28515625" style="35" customWidth="1"/>
    <col min="2" max="2" width="8.7109375" style="14" customWidth="1"/>
    <col min="3" max="3" width="1.5703125" style="14" customWidth="1"/>
    <col min="4" max="4" width="6.5703125" style="38" customWidth="1"/>
    <col min="5" max="5" width="0.7109375" style="27" customWidth="1"/>
    <col min="6" max="6" width="14.5703125" style="38" customWidth="1"/>
    <col min="7" max="7" width="0.7109375" style="14" customWidth="1"/>
    <col min="8" max="8" width="15.5703125" style="38" customWidth="1"/>
    <col min="9" max="9" width="0.7109375" style="14" customWidth="1"/>
    <col min="10" max="10" width="14.5703125" style="14" customWidth="1"/>
    <col min="11" max="11" width="0.7109375" style="14" customWidth="1"/>
    <col min="12" max="12" width="15.7109375" style="14" customWidth="1"/>
    <col min="13" max="13" width="0.5703125" style="14" customWidth="1"/>
    <col min="14" max="30" width="9.5703125" style="14"/>
    <col min="31" max="33" width="15.5703125" style="14" customWidth="1"/>
    <col min="34" max="51" width="9.5703125" style="14"/>
    <col min="52" max="56" width="10.5703125" style="14" customWidth="1"/>
    <col min="57" max="65" width="9.5703125" style="14"/>
    <col min="66" max="70" width="10.5703125" style="14" customWidth="1"/>
    <col min="71" max="16384" width="9.5703125" style="14"/>
  </cols>
  <sheetData>
    <row r="1" spans="1:12" ht="21.6" customHeight="1">
      <c r="A1" s="10" t="s">
        <v>133</v>
      </c>
      <c r="B1" s="11"/>
      <c r="C1" s="11"/>
      <c r="D1" s="12"/>
      <c r="E1" s="13"/>
      <c r="F1" s="12"/>
      <c r="H1" s="12"/>
    </row>
    <row r="2" spans="1:12" ht="21.6" customHeight="1">
      <c r="A2" s="10" t="s">
        <v>132</v>
      </c>
      <c r="B2" s="15"/>
      <c r="C2" s="15"/>
      <c r="D2" s="15"/>
      <c r="E2" s="15"/>
      <c r="F2" s="15"/>
      <c r="H2" s="15"/>
    </row>
    <row r="3" spans="1:12" ht="21.6" customHeight="1">
      <c r="A3" s="10" t="s">
        <v>197</v>
      </c>
      <c r="B3" s="15"/>
      <c r="C3" s="15"/>
      <c r="D3" s="15"/>
      <c r="E3" s="15"/>
      <c r="F3" s="15"/>
      <c r="H3" s="15"/>
    </row>
    <row r="4" spans="1:12" ht="21.6" customHeight="1">
      <c r="A4" s="14"/>
      <c r="B4" s="16"/>
      <c r="C4" s="16"/>
      <c r="D4" s="17"/>
      <c r="E4" s="16"/>
      <c r="F4" s="18"/>
      <c r="H4" s="18"/>
      <c r="L4" s="18" t="s">
        <v>49</v>
      </c>
    </row>
    <row r="5" spans="1:12" ht="21.6" customHeight="1">
      <c r="A5" s="14"/>
      <c r="B5" s="16"/>
      <c r="C5" s="16"/>
      <c r="D5" s="17"/>
      <c r="E5" s="16"/>
      <c r="F5" s="166" t="s">
        <v>95</v>
      </c>
      <c r="G5" s="166"/>
      <c r="H5" s="166"/>
      <c r="J5" s="165" t="s">
        <v>96</v>
      </c>
      <c r="K5" s="165"/>
      <c r="L5" s="165"/>
    </row>
    <row r="6" spans="1:12" ht="21.6" customHeight="1">
      <c r="A6" s="14"/>
      <c r="D6" s="142" t="s">
        <v>5</v>
      </c>
      <c r="E6" s="20"/>
      <c r="F6" s="21" t="s">
        <v>198</v>
      </c>
      <c r="G6" s="22"/>
      <c r="H6" s="21" t="s">
        <v>168</v>
      </c>
      <c r="J6" s="21" t="s">
        <v>198</v>
      </c>
      <c r="K6" s="22"/>
      <c r="L6" s="21" t="s">
        <v>168</v>
      </c>
    </row>
    <row r="7" spans="1:12" ht="21.6" customHeight="1">
      <c r="A7" s="14"/>
      <c r="D7" s="23"/>
      <c r="E7" s="20"/>
      <c r="F7" s="24" t="s">
        <v>46</v>
      </c>
      <c r="H7" s="24" t="s">
        <v>47</v>
      </c>
      <c r="J7" s="24" t="s">
        <v>46</v>
      </c>
      <c r="K7" s="25"/>
      <c r="L7" s="24" t="s">
        <v>47</v>
      </c>
    </row>
    <row r="8" spans="1:12" ht="21.6" customHeight="1">
      <c r="A8" s="14"/>
      <c r="D8" s="23"/>
      <c r="E8" s="20"/>
      <c r="F8" s="24" t="s">
        <v>48</v>
      </c>
      <c r="H8" s="26"/>
      <c r="J8" s="24" t="s">
        <v>48</v>
      </c>
      <c r="K8" s="25"/>
      <c r="L8" s="26"/>
    </row>
    <row r="9" spans="1:12" ht="21.6" customHeight="1">
      <c r="A9" s="10" t="s">
        <v>7</v>
      </c>
      <c r="D9" s="19"/>
      <c r="F9" s="28"/>
      <c r="H9" s="28"/>
    </row>
    <row r="10" spans="1:12" ht="21.6" customHeight="1">
      <c r="A10" s="10" t="s">
        <v>8</v>
      </c>
      <c r="C10" s="29"/>
      <c r="D10" s="30"/>
      <c r="E10" s="29"/>
      <c r="F10" s="29"/>
      <c r="G10" s="29"/>
      <c r="H10" s="29"/>
      <c r="I10" s="29"/>
      <c r="J10" s="29"/>
    </row>
    <row r="11" spans="1:12" ht="21.6" customHeight="1">
      <c r="A11" s="14" t="s">
        <v>25</v>
      </c>
      <c r="C11" s="29"/>
      <c r="D11" s="91"/>
      <c r="E11" s="109"/>
      <c r="F11" s="80">
        <v>71902</v>
      </c>
      <c r="H11" s="136">
        <v>70643</v>
      </c>
      <c r="I11" s="91"/>
      <c r="J11" s="136">
        <v>62982</v>
      </c>
      <c r="K11" s="109"/>
      <c r="L11" s="136">
        <v>61683</v>
      </c>
    </row>
    <row r="12" spans="1:12" s="36" customFormat="1" ht="21.6" customHeight="1">
      <c r="A12" s="14" t="s">
        <v>166</v>
      </c>
      <c r="C12" s="29"/>
      <c r="D12" s="91" t="s">
        <v>116</v>
      </c>
      <c r="E12" s="109"/>
      <c r="F12" s="80">
        <v>2351</v>
      </c>
      <c r="G12" s="14"/>
      <c r="H12" s="136">
        <v>3785</v>
      </c>
      <c r="I12" s="91"/>
      <c r="J12" s="136">
        <v>2242</v>
      </c>
      <c r="K12" s="109"/>
      <c r="L12" s="136">
        <v>2422</v>
      </c>
    </row>
    <row r="13" spans="1:12" s="36" customFormat="1" ht="21.6" customHeight="1">
      <c r="A13" s="14" t="s">
        <v>160</v>
      </c>
      <c r="C13" s="29"/>
      <c r="D13" s="91" t="s">
        <v>86</v>
      </c>
      <c r="E13" s="109"/>
      <c r="F13" s="80">
        <v>31101</v>
      </c>
      <c r="G13" s="14"/>
      <c r="H13" s="136">
        <v>26346</v>
      </c>
      <c r="I13" s="91"/>
      <c r="J13" s="136">
        <v>0</v>
      </c>
      <c r="K13" s="109"/>
      <c r="L13" s="136">
        <v>0</v>
      </c>
    </row>
    <row r="14" spans="1:12" ht="21.6" customHeight="1">
      <c r="A14" s="36" t="s">
        <v>61</v>
      </c>
      <c r="C14" s="29"/>
      <c r="D14" s="108">
        <v>5</v>
      </c>
      <c r="E14" s="109"/>
      <c r="F14" s="136">
        <v>344194</v>
      </c>
      <c r="H14" s="136">
        <v>454078</v>
      </c>
      <c r="I14" s="103"/>
      <c r="J14" s="136">
        <v>344194</v>
      </c>
      <c r="K14" s="109"/>
      <c r="L14" s="136">
        <v>454078</v>
      </c>
    </row>
    <row r="15" spans="1:12" ht="21.6" customHeight="1">
      <c r="A15" s="14" t="s">
        <v>35</v>
      </c>
      <c r="C15" s="29"/>
      <c r="D15" s="108">
        <v>6</v>
      </c>
      <c r="E15" s="109"/>
      <c r="F15" s="136">
        <v>474449</v>
      </c>
      <c r="H15" s="136">
        <v>696968</v>
      </c>
      <c r="I15" s="103"/>
      <c r="J15" s="136">
        <v>474449</v>
      </c>
      <c r="K15" s="109"/>
      <c r="L15" s="136">
        <v>696968</v>
      </c>
    </row>
    <row r="16" spans="1:12" ht="21.6" customHeight="1">
      <c r="A16" s="14" t="s">
        <v>30</v>
      </c>
      <c r="C16" s="29"/>
      <c r="D16" s="108">
        <v>7</v>
      </c>
      <c r="E16" s="109"/>
      <c r="F16" s="136">
        <v>34761</v>
      </c>
      <c r="H16" s="136">
        <v>48229</v>
      </c>
      <c r="I16" s="103"/>
      <c r="J16" s="136">
        <v>34761</v>
      </c>
      <c r="K16" s="109"/>
      <c r="L16" s="136">
        <v>48229</v>
      </c>
    </row>
    <row r="17" spans="1:12" ht="21.6" customHeight="1">
      <c r="A17" s="14" t="s">
        <v>60</v>
      </c>
      <c r="C17" s="29"/>
      <c r="D17" s="108">
        <v>8</v>
      </c>
      <c r="E17" s="109"/>
      <c r="F17" s="136">
        <v>37048</v>
      </c>
      <c r="H17" s="136">
        <v>46937</v>
      </c>
      <c r="I17" s="103"/>
      <c r="J17" s="136">
        <v>37048</v>
      </c>
      <c r="K17" s="109"/>
      <c r="L17" s="136">
        <v>46937</v>
      </c>
    </row>
    <row r="18" spans="1:12" ht="21.6" customHeight="1">
      <c r="A18" s="14" t="s">
        <v>155</v>
      </c>
      <c r="C18" s="29"/>
      <c r="D18" s="108">
        <v>10</v>
      </c>
      <c r="E18" s="109"/>
      <c r="F18" s="136">
        <v>200130</v>
      </c>
      <c r="H18" s="136">
        <v>0</v>
      </c>
      <c r="I18" s="103"/>
      <c r="J18" s="80">
        <v>200130</v>
      </c>
      <c r="K18" s="109"/>
      <c r="L18" s="136">
        <v>0</v>
      </c>
    </row>
    <row r="19" spans="1:12" ht="21.6" customHeight="1">
      <c r="A19" s="14" t="s">
        <v>6</v>
      </c>
      <c r="C19" s="29"/>
      <c r="D19" s="108"/>
      <c r="E19" s="109"/>
      <c r="F19" s="80">
        <v>4758</v>
      </c>
      <c r="H19" s="136">
        <v>3272</v>
      </c>
      <c r="I19" s="103"/>
      <c r="J19" s="136">
        <v>2777</v>
      </c>
      <c r="K19" s="109"/>
      <c r="L19" s="136">
        <v>2878</v>
      </c>
    </row>
    <row r="20" spans="1:12" ht="21.6" customHeight="1">
      <c r="A20" s="10" t="s">
        <v>9</v>
      </c>
      <c r="C20" s="29"/>
      <c r="D20" s="30"/>
      <c r="E20" s="31"/>
      <c r="F20" s="37">
        <f>SUM(F11:F19)</f>
        <v>1200694</v>
      </c>
      <c r="G20" s="38"/>
      <c r="H20" s="37">
        <f>SUM(H11:H19)</f>
        <v>1350258</v>
      </c>
      <c r="I20" s="38"/>
      <c r="J20" s="37">
        <f>SUM(J11:J19)</f>
        <v>1158583</v>
      </c>
      <c r="K20" s="32"/>
      <c r="L20" s="37">
        <f>SUM(L11:L19)</f>
        <v>1313195</v>
      </c>
    </row>
    <row r="21" spans="1:12" ht="21.6" customHeight="1">
      <c r="A21" s="10" t="s">
        <v>10</v>
      </c>
      <c r="C21" s="29"/>
      <c r="D21" s="30"/>
      <c r="E21" s="31"/>
      <c r="F21" s="39"/>
      <c r="G21" s="38"/>
      <c r="H21" s="39"/>
      <c r="I21" s="38"/>
      <c r="J21" s="39"/>
      <c r="K21" s="32"/>
      <c r="L21" s="39"/>
    </row>
    <row r="22" spans="1:12" ht="21.6" customHeight="1">
      <c r="A22" s="14" t="s">
        <v>31</v>
      </c>
      <c r="C22" s="29"/>
      <c r="D22" s="91" t="s">
        <v>156</v>
      </c>
      <c r="E22" s="109"/>
      <c r="F22" s="80">
        <v>56312</v>
      </c>
      <c r="H22" s="136">
        <v>58344</v>
      </c>
      <c r="I22" s="91"/>
      <c r="J22" s="136">
        <v>56312</v>
      </c>
      <c r="K22" s="109"/>
      <c r="L22" s="136">
        <v>58344</v>
      </c>
    </row>
    <row r="23" spans="1:12" ht="21.6" customHeight="1">
      <c r="A23" s="35" t="s">
        <v>80</v>
      </c>
      <c r="C23" s="29"/>
      <c r="D23" s="91" t="s">
        <v>87</v>
      </c>
      <c r="E23" s="109"/>
      <c r="F23" s="117">
        <v>485717</v>
      </c>
      <c r="H23" s="136">
        <v>474743</v>
      </c>
      <c r="I23" s="91"/>
      <c r="J23" s="136">
        <v>485717</v>
      </c>
      <c r="K23" s="109"/>
      <c r="L23" s="136">
        <v>474743</v>
      </c>
    </row>
    <row r="24" spans="1:12" ht="21.6" customHeight="1">
      <c r="A24" s="1" t="s">
        <v>105</v>
      </c>
      <c r="C24" s="29"/>
      <c r="D24" s="91" t="s">
        <v>157</v>
      </c>
      <c r="E24" s="109"/>
      <c r="F24" s="117">
        <v>80216</v>
      </c>
      <c r="H24" s="136">
        <v>63953</v>
      </c>
      <c r="I24" s="103"/>
      <c r="J24" s="136">
        <v>80216</v>
      </c>
      <c r="K24" s="109"/>
      <c r="L24" s="136">
        <v>63953</v>
      </c>
    </row>
    <row r="25" spans="1:12" ht="21.6" customHeight="1">
      <c r="A25" s="14" t="s">
        <v>83</v>
      </c>
      <c r="C25" s="29"/>
      <c r="D25" s="108">
        <v>7</v>
      </c>
      <c r="E25" s="109"/>
      <c r="F25" s="117">
        <v>29165</v>
      </c>
      <c r="H25" s="136">
        <v>31781</v>
      </c>
      <c r="I25" s="103"/>
      <c r="J25" s="136">
        <v>29165</v>
      </c>
      <c r="K25" s="109"/>
      <c r="L25" s="136">
        <v>31781</v>
      </c>
    </row>
    <row r="26" spans="1:12" ht="21.6" customHeight="1">
      <c r="A26" s="14" t="s">
        <v>82</v>
      </c>
      <c r="C26" s="29"/>
      <c r="D26" s="108">
        <v>8</v>
      </c>
      <c r="E26" s="109"/>
      <c r="F26" s="117">
        <v>4339</v>
      </c>
      <c r="H26" s="136">
        <v>2577</v>
      </c>
      <c r="I26" s="103"/>
      <c r="J26" s="136">
        <v>4339</v>
      </c>
      <c r="K26" s="109"/>
      <c r="L26" s="136">
        <v>2577</v>
      </c>
    </row>
    <row r="27" spans="1:12" ht="21.6" customHeight="1">
      <c r="A27" s="14" t="s">
        <v>153</v>
      </c>
      <c r="C27" s="29"/>
      <c r="D27" s="108">
        <v>12</v>
      </c>
      <c r="E27" s="109"/>
      <c r="F27" s="80">
        <v>0</v>
      </c>
      <c r="H27" s="136">
        <v>0</v>
      </c>
      <c r="I27" s="103"/>
      <c r="J27" s="136">
        <v>20000</v>
      </c>
      <c r="K27" s="109"/>
      <c r="L27" s="136">
        <v>20000</v>
      </c>
    </row>
    <row r="28" spans="1:12" ht="21.6" customHeight="1">
      <c r="A28" s="14" t="s">
        <v>79</v>
      </c>
      <c r="C28" s="29"/>
      <c r="D28" s="108"/>
      <c r="E28" s="109"/>
      <c r="F28" s="80">
        <v>6067</v>
      </c>
      <c r="H28" s="136">
        <v>3503</v>
      </c>
      <c r="I28" s="103"/>
      <c r="J28" s="136">
        <v>6067</v>
      </c>
      <c r="K28" s="109"/>
      <c r="L28" s="136">
        <v>3503</v>
      </c>
    </row>
    <row r="29" spans="1:12" ht="21.6" customHeight="1">
      <c r="A29" s="14" t="s">
        <v>33</v>
      </c>
      <c r="C29" s="29"/>
      <c r="D29" s="108"/>
      <c r="E29" s="109"/>
      <c r="F29" s="80">
        <v>11279</v>
      </c>
      <c r="H29" s="136">
        <v>7791</v>
      </c>
      <c r="I29" s="103"/>
      <c r="J29" s="136">
        <v>10996</v>
      </c>
      <c r="K29" s="109"/>
      <c r="L29" s="136">
        <v>7450</v>
      </c>
    </row>
    <row r="30" spans="1:12" ht="21.6" customHeight="1">
      <c r="A30" s="14" t="s">
        <v>117</v>
      </c>
      <c r="C30" s="29"/>
      <c r="D30" s="108"/>
      <c r="E30" s="109"/>
      <c r="F30" s="80">
        <v>9550</v>
      </c>
      <c r="H30" s="136">
        <v>16443</v>
      </c>
      <c r="I30" s="103"/>
      <c r="J30" s="136">
        <v>8095</v>
      </c>
      <c r="K30" s="109"/>
      <c r="L30" s="136">
        <v>14771</v>
      </c>
    </row>
    <row r="31" spans="1:12" ht="21.6" customHeight="1">
      <c r="A31" s="14" t="s">
        <v>34</v>
      </c>
      <c r="C31" s="29"/>
      <c r="D31" s="108"/>
      <c r="E31" s="109"/>
      <c r="F31" s="80">
        <v>38111</v>
      </c>
      <c r="H31" s="136">
        <v>38849</v>
      </c>
      <c r="I31" s="103"/>
      <c r="J31" s="136">
        <v>31531</v>
      </c>
      <c r="K31" s="109"/>
      <c r="L31" s="136">
        <v>32090</v>
      </c>
    </row>
    <row r="32" spans="1:12" ht="21.6" customHeight="1">
      <c r="A32" s="14" t="s">
        <v>55</v>
      </c>
      <c r="C32" s="29"/>
      <c r="D32" s="108"/>
      <c r="E32" s="109"/>
      <c r="F32" s="89">
        <v>122032</v>
      </c>
      <c r="H32" s="87">
        <v>108879</v>
      </c>
      <c r="I32" s="103"/>
      <c r="J32" s="87">
        <v>118985</v>
      </c>
      <c r="K32" s="109"/>
      <c r="L32" s="87">
        <v>106860</v>
      </c>
    </row>
    <row r="33" spans="1:12" ht="21.6" customHeight="1">
      <c r="A33" s="10" t="s">
        <v>11</v>
      </c>
      <c r="C33" s="29"/>
      <c r="D33" s="30"/>
      <c r="E33" s="31"/>
      <c r="F33" s="37">
        <f>SUM(F22:F32)</f>
        <v>842788</v>
      </c>
      <c r="G33" s="40"/>
      <c r="H33" s="37">
        <f>SUM(H22:H32)</f>
        <v>806863</v>
      </c>
      <c r="I33" s="40"/>
      <c r="J33" s="37">
        <f>SUM(J22:J32)</f>
        <v>851423</v>
      </c>
      <c r="K33" s="32"/>
      <c r="L33" s="37">
        <f>SUM(L22:L32)</f>
        <v>816072</v>
      </c>
    </row>
    <row r="34" spans="1:12" ht="21.6" customHeight="1" thickBot="1">
      <c r="A34" s="10" t="s">
        <v>12</v>
      </c>
      <c r="D34" s="30"/>
      <c r="E34" s="31"/>
      <c r="F34" s="41">
        <f>F20+F33</f>
        <v>2043482</v>
      </c>
      <c r="H34" s="41">
        <f>H20+H33</f>
        <v>2157121</v>
      </c>
      <c r="J34" s="41">
        <f>J20+J33</f>
        <v>2010006</v>
      </c>
      <c r="K34" s="32"/>
      <c r="L34" s="41">
        <f>L20+L33</f>
        <v>2129267</v>
      </c>
    </row>
    <row r="35" spans="1:12" ht="21.6" customHeight="1" thickTop="1">
      <c r="A35" s="10"/>
    </row>
    <row r="36" spans="1:12" ht="21.6" customHeight="1">
      <c r="A36" s="14" t="s">
        <v>4</v>
      </c>
      <c r="D36" s="42"/>
      <c r="E36" s="14"/>
      <c r="F36" s="14"/>
      <c r="H36" s="14"/>
    </row>
    <row r="37" spans="1:12" ht="21.6" customHeight="1">
      <c r="A37" s="10" t="s">
        <v>133</v>
      </c>
      <c r="B37" s="11"/>
      <c r="C37" s="11"/>
      <c r="D37" s="43"/>
      <c r="E37" s="13"/>
    </row>
    <row r="38" spans="1:12" ht="21.6" customHeight="1">
      <c r="A38" s="10" t="s">
        <v>136</v>
      </c>
      <c r="B38" s="15"/>
      <c r="C38" s="15"/>
      <c r="D38" s="44"/>
      <c r="E38" s="15"/>
    </row>
    <row r="39" spans="1:12" ht="21.6" customHeight="1">
      <c r="A39" s="10" t="s">
        <v>197</v>
      </c>
      <c r="B39" s="85"/>
      <c r="C39" s="85"/>
      <c r="D39" s="85"/>
      <c r="E39" s="85"/>
      <c r="F39" s="85"/>
      <c r="H39" s="85"/>
    </row>
    <row r="40" spans="1:12" ht="21.6" customHeight="1">
      <c r="A40" s="14"/>
      <c r="B40" s="16"/>
      <c r="C40" s="16"/>
      <c r="D40" s="17"/>
      <c r="E40" s="16"/>
      <c r="F40" s="18"/>
      <c r="H40" s="18"/>
      <c r="L40" s="18" t="s">
        <v>49</v>
      </c>
    </row>
    <row r="41" spans="1:12" ht="21.6" customHeight="1">
      <c r="A41" s="14"/>
      <c r="B41" s="16"/>
      <c r="C41" s="16"/>
      <c r="D41" s="17"/>
      <c r="E41" s="16"/>
      <c r="F41" s="166" t="s">
        <v>95</v>
      </c>
      <c r="G41" s="166"/>
      <c r="H41" s="166"/>
      <c r="J41" s="165" t="s">
        <v>96</v>
      </c>
      <c r="K41" s="165"/>
      <c r="L41" s="165"/>
    </row>
    <row r="42" spans="1:12" ht="21.6" customHeight="1">
      <c r="A42" s="14"/>
      <c r="D42" s="142" t="s">
        <v>5</v>
      </c>
      <c r="E42" s="20"/>
      <c r="F42" s="21" t="s">
        <v>198</v>
      </c>
      <c r="G42" s="22"/>
      <c r="H42" s="21" t="s">
        <v>168</v>
      </c>
      <c r="J42" s="21" t="s">
        <v>198</v>
      </c>
      <c r="K42" s="22"/>
      <c r="L42" s="21" t="s">
        <v>168</v>
      </c>
    </row>
    <row r="43" spans="1:12" ht="21.6" customHeight="1">
      <c r="A43" s="14"/>
      <c r="D43" s="23"/>
      <c r="E43" s="20"/>
      <c r="F43" s="24" t="s">
        <v>46</v>
      </c>
      <c r="H43" s="24" t="s">
        <v>47</v>
      </c>
      <c r="J43" s="24" t="s">
        <v>46</v>
      </c>
      <c r="K43" s="25"/>
      <c r="L43" s="24" t="s">
        <v>47</v>
      </c>
    </row>
    <row r="44" spans="1:12" ht="21.6" customHeight="1">
      <c r="A44" s="14"/>
      <c r="D44" s="23"/>
      <c r="E44" s="20"/>
      <c r="F44" s="24" t="s">
        <v>48</v>
      </c>
      <c r="H44" s="26"/>
      <c r="J44" s="24" t="s">
        <v>48</v>
      </c>
      <c r="K44" s="25"/>
      <c r="L44" s="26"/>
    </row>
    <row r="45" spans="1:12" ht="21.6" customHeight="1">
      <c r="A45" s="10" t="s">
        <v>13</v>
      </c>
      <c r="B45" s="45"/>
      <c r="C45" s="45"/>
      <c r="D45" s="30"/>
      <c r="E45" s="45"/>
      <c r="F45" s="45"/>
      <c r="H45" s="45"/>
    </row>
    <row r="46" spans="1:12" ht="21.6" customHeight="1">
      <c r="A46" s="10" t="s">
        <v>14</v>
      </c>
      <c r="D46" s="30"/>
    </row>
    <row r="47" spans="1:12" ht="21.6" customHeight="1">
      <c r="A47" s="14" t="s">
        <v>171</v>
      </c>
      <c r="D47" s="91" t="s">
        <v>151</v>
      </c>
      <c r="E47" s="109"/>
      <c r="F47" s="80">
        <v>0</v>
      </c>
      <c r="H47" s="136">
        <v>320000</v>
      </c>
      <c r="I47" s="91"/>
      <c r="J47" s="136">
        <v>0</v>
      </c>
      <c r="K47" s="109"/>
      <c r="L47" s="136">
        <v>320000</v>
      </c>
    </row>
    <row r="48" spans="1:12" ht="21.6" customHeight="1">
      <c r="A48" s="14" t="s">
        <v>32</v>
      </c>
      <c r="D48" s="91"/>
      <c r="E48" s="109"/>
      <c r="F48" s="80">
        <v>6793</v>
      </c>
      <c r="H48" s="136">
        <v>9163</v>
      </c>
      <c r="I48" s="91"/>
      <c r="J48" s="136">
        <v>376</v>
      </c>
      <c r="K48" s="109"/>
      <c r="L48" s="136">
        <v>2640</v>
      </c>
    </row>
    <row r="49" spans="1:12" ht="21.6" customHeight="1">
      <c r="A49" s="14" t="s">
        <v>118</v>
      </c>
      <c r="D49" s="91" t="s">
        <v>143</v>
      </c>
      <c r="E49" s="109"/>
      <c r="F49" s="80">
        <v>0</v>
      </c>
      <c r="H49" s="136">
        <v>0</v>
      </c>
      <c r="I49" s="91"/>
      <c r="J49" s="136">
        <v>0</v>
      </c>
      <c r="K49" s="109"/>
      <c r="L49" s="136">
        <v>13000</v>
      </c>
    </row>
    <row r="50" spans="1:12" ht="21.6" customHeight="1">
      <c r="A50" s="14" t="s">
        <v>77</v>
      </c>
      <c r="D50" s="91" t="s">
        <v>173</v>
      </c>
      <c r="E50" s="109"/>
      <c r="F50" s="80">
        <v>784080</v>
      </c>
      <c r="H50" s="136">
        <v>391399</v>
      </c>
      <c r="I50" s="91"/>
      <c r="J50" s="136">
        <v>784080</v>
      </c>
      <c r="K50" s="109"/>
      <c r="L50" s="136">
        <v>391399</v>
      </c>
    </row>
    <row r="51" spans="1:12" ht="21.6" customHeight="1">
      <c r="A51" s="14" t="s">
        <v>134</v>
      </c>
      <c r="D51" s="91"/>
      <c r="E51" s="109"/>
      <c r="F51" s="80">
        <v>3665</v>
      </c>
      <c r="H51" s="136">
        <v>3717</v>
      </c>
      <c r="I51" s="91"/>
      <c r="J51" s="136">
        <v>3079</v>
      </c>
      <c r="K51" s="109"/>
      <c r="L51" s="136">
        <v>3169</v>
      </c>
    </row>
    <row r="52" spans="1:12" ht="21.6" customHeight="1">
      <c r="A52" s="14" t="s">
        <v>56</v>
      </c>
      <c r="D52" s="91"/>
      <c r="E52" s="109"/>
      <c r="F52" s="80">
        <v>5905</v>
      </c>
      <c r="H52" s="136">
        <v>8572</v>
      </c>
      <c r="I52" s="91"/>
      <c r="J52" s="136">
        <v>4238</v>
      </c>
      <c r="K52" s="109"/>
      <c r="L52" s="136">
        <v>6309</v>
      </c>
    </row>
    <row r="53" spans="1:12" ht="21.6" customHeight="1">
      <c r="A53" s="14" t="s">
        <v>130</v>
      </c>
      <c r="B53" s="29"/>
      <c r="D53" s="108">
        <v>16</v>
      </c>
      <c r="E53" s="109"/>
      <c r="F53" s="80">
        <v>58815</v>
      </c>
      <c r="H53" s="136">
        <v>62072</v>
      </c>
      <c r="I53" s="103"/>
      <c r="J53" s="136">
        <v>58431</v>
      </c>
      <c r="K53" s="109"/>
      <c r="L53" s="136">
        <v>61834</v>
      </c>
    </row>
    <row r="54" spans="1:12" ht="21.6" customHeight="1">
      <c r="A54" s="14" t="s">
        <v>0</v>
      </c>
      <c r="B54" s="29"/>
      <c r="D54" s="108"/>
      <c r="E54" s="109"/>
      <c r="F54" s="80">
        <v>13763</v>
      </c>
      <c r="H54" s="136">
        <v>18091</v>
      </c>
      <c r="I54" s="103"/>
      <c r="J54" s="136">
        <v>11882</v>
      </c>
      <c r="K54" s="109"/>
      <c r="L54" s="136">
        <v>15844</v>
      </c>
    </row>
    <row r="55" spans="1:12" ht="21.6" customHeight="1">
      <c r="A55" s="10" t="s">
        <v>15</v>
      </c>
      <c r="C55" s="29"/>
      <c r="D55" s="30"/>
      <c r="E55" s="31"/>
      <c r="F55" s="50">
        <f>SUM(F47:F54)</f>
        <v>873021</v>
      </c>
      <c r="G55" s="51"/>
      <c r="H55" s="50">
        <f>SUM(H47:H54)</f>
        <v>813014</v>
      </c>
      <c r="I55" s="51"/>
      <c r="J55" s="50">
        <f>SUM(J47:J54)</f>
        <v>862086</v>
      </c>
      <c r="K55" s="31"/>
      <c r="L55" s="50">
        <f>SUM(L47:L54)</f>
        <v>814195</v>
      </c>
    </row>
    <row r="56" spans="1:12" ht="21.6" customHeight="1">
      <c r="A56" s="10" t="s">
        <v>57</v>
      </c>
      <c r="C56" s="29"/>
      <c r="D56" s="30"/>
      <c r="E56" s="31"/>
      <c r="F56" s="52"/>
      <c r="G56" s="51"/>
      <c r="H56" s="52"/>
      <c r="I56" s="51"/>
      <c r="J56" s="52"/>
      <c r="K56" s="31"/>
      <c r="L56" s="52"/>
    </row>
    <row r="57" spans="1:12" ht="21.6" customHeight="1">
      <c r="A57" s="14" t="s">
        <v>91</v>
      </c>
      <c r="C57" s="29"/>
      <c r="D57" s="91" t="s">
        <v>173</v>
      </c>
      <c r="E57" s="109"/>
      <c r="F57" s="80">
        <v>0</v>
      </c>
      <c r="H57" s="136">
        <v>390531</v>
      </c>
      <c r="I57" s="91"/>
      <c r="J57" s="136">
        <v>0</v>
      </c>
      <c r="K57" s="109"/>
      <c r="L57" s="136">
        <v>390531</v>
      </c>
    </row>
    <row r="58" spans="1:12" ht="21.6" customHeight="1">
      <c r="A58" s="14" t="s">
        <v>135</v>
      </c>
      <c r="C58" s="29"/>
      <c r="D58" s="91"/>
      <c r="E58" s="109"/>
      <c r="F58" s="112">
        <v>5879</v>
      </c>
      <c r="H58" s="136">
        <v>7380</v>
      </c>
      <c r="I58" s="91"/>
      <c r="J58" s="136">
        <v>4882</v>
      </c>
      <c r="K58" s="109"/>
      <c r="L58" s="136">
        <v>6137</v>
      </c>
    </row>
    <row r="59" spans="1:12" ht="21.6" customHeight="1">
      <c r="A59" s="14" t="s">
        <v>59</v>
      </c>
      <c r="C59" s="29"/>
      <c r="D59" s="91"/>
      <c r="E59" s="109"/>
      <c r="F59" s="80">
        <v>3484</v>
      </c>
      <c r="H59" s="136">
        <v>5804</v>
      </c>
      <c r="I59" s="91"/>
      <c r="J59" s="136">
        <v>2893</v>
      </c>
      <c r="K59" s="109"/>
      <c r="L59" s="136">
        <v>5282</v>
      </c>
    </row>
    <row r="60" spans="1:12" ht="21.6" customHeight="1">
      <c r="A60" s="14" t="s">
        <v>119</v>
      </c>
      <c r="C60" s="29"/>
      <c r="D60" s="91"/>
      <c r="E60" s="109"/>
      <c r="F60" s="80">
        <v>385</v>
      </c>
      <c r="H60" s="136">
        <v>385</v>
      </c>
      <c r="I60" s="91"/>
      <c r="J60" s="136">
        <v>320</v>
      </c>
      <c r="K60" s="109"/>
      <c r="L60" s="136">
        <v>320</v>
      </c>
    </row>
    <row r="61" spans="1:12" ht="21.6" customHeight="1">
      <c r="A61" s="14" t="s">
        <v>131</v>
      </c>
      <c r="C61" s="29"/>
      <c r="D61" s="91" t="s">
        <v>62</v>
      </c>
      <c r="E61" s="109"/>
      <c r="F61" s="80">
        <v>112</v>
      </c>
      <c r="H61" s="136">
        <v>410</v>
      </c>
      <c r="I61" s="91"/>
      <c r="J61" s="136">
        <v>112</v>
      </c>
      <c r="K61" s="109"/>
      <c r="L61" s="136">
        <v>410</v>
      </c>
    </row>
    <row r="62" spans="1:12" ht="21.6" customHeight="1">
      <c r="A62" s="10" t="s">
        <v>26</v>
      </c>
      <c r="C62" s="29"/>
      <c r="D62" s="30"/>
      <c r="E62" s="31"/>
      <c r="F62" s="50">
        <f>SUM(F57:F61)</f>
        <v>9860</v>
      </c>
      <c r="G62" s="51"/>
      <c r="H62" s="50">
        <f>SUM(H57:H61)</f>
        <v>404510</v>
      </c>
      <c r="I62" s="51"/>
      <c r="J62" s="50">
        <f>SUM(J57:J61)</f>
        <v>8207</v>
      </c>
      <c r="K62" s="31"/>
      <c r="L62" s="50">
        <f>SUM(L57:L61)</f>
        <v>402680</v>
      </c>
    </row>
    <row r="63" spans="1:12" ht="21.6" customHeight="1">
      <c r="A63" s="10" t="s">
        <v>16</v>
      </c>
      <c r="C63" s="29"/>
      <c r="D63" s="30"/>
      <c r="E63" s="31"/>
      <c r="F63" s="50">
        <f>F55+F62</f>
        <v>882881</v>
      </c>
      <c r="G63" s="51"/>
      <c r="H63" s="50">
        <f>H55+H62</f>
        <v>1217524</v>
      </c>
      <c r="I63" s="51"/>
      <c r="J63" s="50">
        <f>J55+J62</f>
        <v>870293</v>
      </c>
      <c r="K63" s="31"/>
      <c r="L63" s="50">
        <f>L55+L62</f>
        <v>1216875</v>
      </c>
    </row>
    <row r="64" spans="1:12" ht="21.6" customHeight="1">
      <c r="A64" s="14"/>
      <c r="D64" s="14"/>
      <c r="E64" s="14"/>
      <c r="F64" s="14"/>
      <c r="H64" s="14"/>
    </row>
    <row r="65" spans="1:12" ht="21.6" customHeight="1">
      <c r="A65" s="14" t="s">
        <v>4</v>
      </c>
      <c r="D65" s="42"/>
      <c r="E65" s="14"/>
    </row>
    <row r="66" spans="1:12" ht="21.6" customHeight="1">
      <c r="A66" s="10" t="s">
        <v>133</v>
      </c>
      <c r="B66" s="11"/>
      <c r="C66" s="11"/>
      <c r="D66" s="43"/>
      <c r="E66" s="13"/>
      <c r="F66" s="12"/>
      <c r="H66" s="12"/>
    </row>
    <row r="67" spans="1:12" ht="21.6" customHeight="1">
      <c r="A67" s="10" t="s">
        <v>136</v>
      </c>
      <c r="B67" s="15"/>
      <c r="C67" s="15"/>
      <c r="D67" s="44"/>
      <c r="E67" s="15"/>
      <c r="F67" s="15"/>
      <c r="H67" s="15"/>
    </row>
    <row r="68" spans="1:12" ht="21.6" customHeight="1">
      <c r="A68" s="10" t="s">
        <v>197</v>
      </c>
      <c r="B68" s="15"/>
      <c r="C68" s="15"/>
      <c r="D68" s="15"/>
      <c r="E68" s="15"/>
      <c r="F68" s="15"/>
      <c r="H68" s="15"/>
    </row>
    <row r="69" spans="1:12" ht="21.6" customHeight="1">
      <c r="A69" s="14"/>
      <c r="B69" s="16"/>
      <c r="C69" s="16"/>
      <c r="D69" s="17"/>
      <c r="E69" s="16"/>
      <c r="F69" s="18"/>
      <c r="H69" s="18"/>
      <c r="L69" s="18" t="s">
        <v>49</v>
      </c>
    </row>
    <row r="70" spans="1:12" ht="21.6" customHeight="1">
      <c r="A70" s="14"/>
      <c r="B70" s="16"/>
      <c r="C70" s="16"/>
      <c r="D70" s="17"/>
      <c r="E70" s="16"/>
      <c r="F70" s="166" t="s">
        <v>95</v>
      </c>
      <c r="G70" s="166"/>
      <c r="H70" s="166"/>
      <c r="J70" s="165" t="s">
        <v>96</v>
      </c>
      <c r="K70" s="165"/>
      <c r="L70" s="165"/>
    </row>
    <row r="71" spans="1:12" ht="21.6" customHeight="1">
      <c r="A71" s="14"/>
      <c r="D71" s="142" t="s">
        <v>5</v>
      </c>
      <c r="E71" s="20"/>
      <c r="F71" s="21" t="s">
        <v>198</v>
      </c>
      <c r="G71" s="22"/>
      <c r="H71" s="21" t="s">
        <v>168</v>
      </c>
      <c r="J71" s="21" t="s">
        <v>198</v>
      </c>
      <c r="K71" s="22"/>
      <c r="L71" s="21" t="s">
        <v>168</v>
      </c>
    </row>
    <row r="72" spans="1:12" ht="21.6" customHeight="1">
      <c r="A72" s="14"/>
      <c r="D72" s="23"/>
      <c r="E72" s="20"/>
      <c r="F72" s="24" t="s">
        <v>46</v>
      </c>
      <c r="H72" s="24" t="s">
        <v>47</v>
      </c>
      <c r="J72" s="24" t="s">
        <v>46</v>
      </c>
      <c r="K72" s="25"/>
      <c r="L72" s="24" t="s">
        <v>47</v>
      </c>
    </row>
    <row r="73" spans="1:12" ht="21.6" customHeight="1">
      <c r="A73" s="14"/>
      <c r="D73" s="23"/>
      <c r="E73" s="20"/>
      <c r="F73" s="24" t="s">
        <v>48</v>
      </c>
      <c r="H73" s="26"/>
      <c r="J73" s="24" t="s">
        <v>48</v>
      </c>
      <c r="K73" s="25"/>
      <c r="L73" s="26"/>
    </row>
    <row r="74" spans="1:12" ht="21.6" customHeight="1">
      <c r="A74" s="10" t="s">
        <v>17</v>
      </c>
      <c r="B74" s="45"/>
      <c r="C74" s="45"/>
      <c r="D74" s="30"/>
      <c r="E74" s="45"/>
      <c r="F74" s="45"/>
      <c r="H74" s="45"/>
    </row>
    <row r="75" spans="1:12" ht="21.6" customHeight="1">
      <c r="A75" s="10" t="s">
        <v>18</v>
      </c>
      <c r="C75" s="29"/>
      <c r="D75" s="30"/>
      <c r="E75" s="31"/>
      <c r="F75" s="53"/>
      <c r="G75" s="51"/>
      <c r="H75" s="53"/>
      <c r="I75" s="51"/>
    </row>
    <row r="76" spans="1:12" ht="21.6" customHeight="1">
      <c r="A76" s="14" t="s">
        <v>1</v>
      </c>
      <c r="C76" s="29"/>
      <c r="D76" s="30" t="s">
        <v>67</v>
      </c>
      <c r="E76" s="31"/>
      <c r="F76" s="53"/>
      <c r="G76" s="51"/>
      <c r="H76" s="53"/>
      <c r="I76" s="51"/>
    </row>
    <row r="77" spans="1:12" ht="21.6" customHeight="1">
      <c r="A77" s="14" t="s">
        <v>92</v>
      </c>
      <c r="C77" s="29"/>
      <c r="D77" s="30"/>
      <c r="E77" s="31"/>
      <c r="F77" s="54"/>
      <c r="G77" s="51"/>
      <c r="H77" s="54"/>
      <c r="I77" s="51"/>
    </row>
    <row r="78" spans="1:12" ht="21.6" customHeight="1">
      <c r="A78" s="55" t="s">
        <v>209</v>
      </c>
      <c r="C78" s="29"/>
      <c r="D78" s="30"/>
      <c r="E78" s="31"/>
      <c r="F78" s="54"/>
      <c r="G78" s="51"/>
      <c r="H78" s="54"/>
      <c r="I78" s="51"/>
    </row>
    <row r="79" spans="1:12" ht="21.6" customHeight="1">
      <c r="A79" s="55" t="s">
        <v>211</v>
      </c>
      <c r="C79" s="29"/>
      <c r="D79" s="30"/>
      <c r="E79" s="31"/>
      <c r="F79" s="54"/>
      <c r="G79" s="51"/>
      <c r="H79" s="54"/>
      <c r="I79" s="51"/>
    </row>
    <row r="80" spans="1:12" ht="21.6" customHeight="1" thickBot="1">
      <c r="A80" s="55" t="s">
        <v>196</v>
      </c>
      <c r="C80" s="29"/>
      <c r="D80" s="14"/>
      <c r="E80" s="31"/>
      <c r="F80" s="41">
        <v>601733</v>
      </c>
      <c r="H80" s="41">
        <v>558357.23</v>
      </c>
      <c r="J80" s="41">
        <v>601733</v>
      </c>
      <c r="L80" s="41">
        <v>558357.23</v>
      </c>
    </row>
    <row r="81" spans="1:12" ht="21.6" customHeight="1" thickTop="1">
      <c r="A81" s="55" t="s">
        <v>78</v>
      </c>
      <c r="C81" s="29"/>
      <c r="D81" s="56"/>
      <c r="E81" s="31"/>
      <c r="F81" s="54"/>
      <c r="G81" s="51"/>
      <c r="H81" s="54"/>
      <c r="I81" s="51"/>
      <c r="L81" s="54"/>
    </row>
    <row r="82" spans="1:12" ht="21.6" customHeight="1">
      <c r="A82" s="55" t="s">
        <v>212</v>
      </c>
      <c r="C82" s="29"/>
      <c r="D82" s="56"/>
      <c r="E82" s="31"/>
      <c r="F82" s="54"/>
      <c r="G82" s="51"/>
      <c r="H82" s="54"/>
      <c r="I82" s="51"/>
      <c r="L82" s="54"/>
    </row>
    <row r="83" spans="1:12" ht="21.6" customHeight="1">
      <c r="A83" s="55" t="s">
        <v>195</v>
      </c>
      <c r="C83" s="29"/>
      <c r="D83" s="56"/>
      <c r="E83" s="31"/>
      <c r="F83" s="54"/>
      <c r="G83" s="51"/>
      <c r="H83" s="54"/>
      <c r="I83" s="51"/>
      <c r="L83" s="54"/>
    </row>
    <row r="84" spans="1:12" ht="21.6" customHeight="1">
      <c r="A84" s="55" t="s">
        <v>196</v>
      </c>
      <c r="C84" s="29"/>
      <c r="E84" s="31"/>
      <c r="F84" s="39">
        <f>'SE-Conso'!C25</f>
        <v>442931</v>
      </c>
      <c r="G84" s="51"/>
      <c r="H84" s="80">
        <f>'SE-Conso'!C17</f>
        <v>221449</v>
      </c>
      <c r="I84" s="51"/>
      <c r="J84" s="39">
        <f>'SE-Separate'!C25</f>
        <v>442931</v>
      </c>
      <c r="L84" s="39">
        <f>'SE-Separate'!C15</f>
        <v>221449</v>
      </c>
    </row>
    <row r="85" spans="1:12" ht="21.6" customHeight="1">
      <c r="A85" s="14" t="s">
        <v>58</v>
      </c>
      <c r="C85" s="29"/>
      <c r="D85" s="30" t="s">
        <v>67</v>
      </c>
      <c r="E85" s="31"/>
      <c r="F85" s="39">
        <f>'SE-Conso'!E25</f>
        <v>519409</v>
      </c>
      <c r="G85" s="51"/>
      <c r="H85" s="86">
        <f>'SE-Conso'!E17</f>
        <v>82318</v>
      </c>
      <c r="I85" s="51"/>
      <c r="J85" s="39">
        <f>'SE-Separate'!E25</f>
        <v>519409</v>
      </c>
      <c r="L85" s="39">
        <f>'SE-Separate'!E15</f>
        <v>82318</v>
      </c>
    </row>
    <row r="86" spans="1:12" ht="21.6" customHeight="1">
      <c r="A86" s="35" t="s">
        <v>84</v>
      </c>
      <c r="C86" s="29"/>
      <c r="D86" s="30" t="s">
        <v>88</v>
      </c>
      <c r="E86" s="31"/>
      <c r="F86" s="39">
        <f>'SE-Conso'!G25</f>
        <v>0</v>
      </c>
      <c r="G86" s="51"/>
      <c r="H86" s="80">
        <f>'SE-Conso'!G17</f>
        <v>392750</v>
      </c>
      <c r="I86" s="51"/>
      <c r="J86" s="39">
        <f>'SE-Separate'!G25</f>
        <v>0</v>
      </c>
      <c r="L86" s="39">
        <f>'SE-Separate'!G15</f>
        <v>392750</v>
      </c>
    </row>
    <row r="87" spans="1:12" ht="21.6" customHeight="1">
      <c r="A87" s="14" t="s">
        <v>2</v>
      </c>
      <c r="C87" s="29"/>
      <c r="D87" s="30"/>
      <c r="E87" s="31"/>
      <c r="F87" s="39"/>
      <c r="G87" s="51"/>
      <c r="H87" s="86"/>
      <c r="I87" s="51"/>
      <c r="J87" s="39"/>
      <c r="L87" s="39"/>
    </row>
    <row r="88" spans="1:12" ht="21.6" customHeight="1">
      <c r="A88" s="14" t="s">
        <v>69</v>
      </c>
      <c r="C88" s="29"/>
      <c r="D88" s="30"/>
      <c r="E88" s="31"/>
      <c r="F88" s="39">
        <f>'SE-Conso'!I25</f>
        <v>30000</v>
      </c>
      <c r="G88" s="51"/>
      <c r="H88" s="86">
        <f>'SE-Conso'!I17</f>
        <v>30000</v>
      </c>
      <c r="I88" s="51"/>
      <c r="J88" s="39">
        <f>'SE-Separate'!I25</f>
        <v>30000</v>
      </c>
      <c r="K88" s="32"/>
      <c r="L88" s="39">
        <f>'SE-Separate'!I25</f>
        <v>30000</v>
      </c>
    </row>
    <row r="89" spans="1:12" ht="21.6" customHeight="1">
      <c r="A89" s="14" t="s">
        <v>70</v>
      </c>
      <c r="C89" s="29"/>
      <c r="D89" s="30"/>
      <c r="E89" s="31"/>
      <c r="F89" s="57">
        <f>'SE-Conso'!K25</f>
        <v>168261</v>
      </c>
      <c r="G89" s="51"/>
      <c r="H89" s="87">
        <f>'SE-Conso'!K17</f>
        <v>213080</v>
      </c>
      <c r="I89" s="51"/>
      <c r="J89" s="57">
        <f>'SE-Separate'!K25</f>
        <v>147373</v>
      </c>
      <c r="L89" s="57">
        <f>'SE-Separate'!K17</f>
        <v>185875</v>
      </c>
    </row>
    <row r="90" spans="1:12" ht="21.6" customHeight="1">
      <c r="A90" s="10" t="s">
        <v>19</v>
      </c>
      <c r="C90" s="29"/>
      <c r="D90" s="30"/>
      <c r="E90" s="31"/>
      <c r="F90" s="37">
        <f>SUM(F84:F89)</f>
        <v>1160601</v>
      </c>
      <c r="G90" s="51"/>
      <c r="H90" s="37">
        <f>SUM(H84:H89)</f>
        <v>939597</v>
      </c>
      <c r="I90" s="51"/>
      <c r="J90" s="37">
        <f>SUM(J84:J89)</f>
        <v>1139713</v>
      </c>
      <c r="L90" s="37">
        <f>SUM(L84:L89)</f>
        <v>912392</v>
      </c>
    </row>
    <row r="91" spans="1:12" ht="21.6" customHeight="1" thickBot="1">
      <c r="A91" s="10" t="s">
        <v>20</v>
      </c>
      <c r="C91" s="29"/>
      <c r="D91" s="30"/>
      <c r="E91" s="31"/>
      <c r="F91" s="41">
        <f>SUM(F63,F90)</f>
        <v>2043482</v>
      </c>
      <c r="G91" s="51"/>
      <c r="H91" s="41">
        <f>SUM(H63,H90)</f>
        <v>2157121</v>
      </c>
      <c r="I91" s="51"/>
      <c r="J91" s="41">
        <f>SUM(J63,J90)</f>
        <v>2010006</v>
      </c>
      <c r="L91" s="41">
        <f>SUM(L63,L90)</f>
        <v>2129267</v>
      </c>
    </row>
    <row r="92" spans="1:12" ht="21.6" customHeight="1" thickTop="1">
      <c r="A92" s="10"/>
      <c r="C92" s="29"/>
      <c r="D92" s="30"/>
      <c r="E92" s="31"/>
      <c r="F92" s="3">
        <f>SUM(F91-F34)</f>
        <v>0</v>
      </c>
      <c r="G92" s="105"/>
      <c r="H92" s="3">
        <f>SUM(H91-H34)</f>
        <v>0</v>
      </c>
      <c r="I92" s="105"/>
      <c r="J92" s="3">
        <f>SUM(J91-J34)</f>
        <v>0</v>
      </c>
      <c r="K92" s="1"/>
      <c r="L92" s="3">
        <f>SUM(L91-L34)</f>
        <v>0</v>
      </c>
    </row>
    <row r="93" spans="1:12" ht="21.6" customHeight="1">
      <c r="A93" s="14" t="s">
        <v>4</v>
      </c>
      <c r="C93" s="29"/>
      <c r="G93" s="51"/>
      <c r="I93" s="51"/>
    </row>
    <row r="94" spans="1:12" ht="21.6" customHeight="1">
      <c r="A94" s="10"/>
      <c r="C94" s="29"/>
      <c r="G94" s="51"/>
      <c r="I94" s="51"/>
    </row>
    <row r="95" spans="1:12" ht="21.6" customHeight="1">
      <c r="A95" s="58"/>
      <c r="B95" s="59"/>
      <c r="C95" s="60"/>
      <c r="D95" s="60"/>
      <c r="E95" s="32"/>
      <c r="F95" s="60"/>
      <c r="G95" s="51"/>
      <c r="H95" s="60"/>
      <c r="I95" s="51"/>
    </row>
    <row r="96" spans="1:12" ht="21.6" customHeight="1">
      <c r="A96" s="10"/>
      <c r="C96" s="29"/>
      <c r="D96" s="60"/>
      <c r="E96" s="32"/>
      <c r="F96" s="60"/>
      <c r="G96" s="51"/>
      <c r="H96" s="60"/>
      <c r="I96" s="51"/>
    </row>
    <row r="97" spans="1:9" ht="21.6" customHeight="1">
      <c r="A97" s="10"/>
      <c r="C97" s="61" t="s">
        <v>28</v>
      </c>
      <c r="E97" s="32"/>
      <c r="F97" s="60"/>
      <c r="G97" s="51"/>
      <c r="H97" s="60"/>
      <c r="I97" s="51"/>
    </row>
    <row r="98" spans="1:9" ht="21.6" customHeight="1">
      <c r="A98" s="58"/>
      <c r="B98" s="59"/>
      <c r="C98" s="60"/>
      <c r="E98" s="62"/>
    </row>
  </sheetData>
  <mergeCells count="6">
    <mergeCell ref="J5:L5"/>
    <mergeCell ref="J70:L70"/>
    <mergeCell ref="F5:H5"/>
    <mergeCell ref="F41:H41"/>
    <mergeCell ref="J41:L41"/>
    <mergeCell ref="F70:H70"/>
  </mergeCells>
  <phoneticPr fontId="0" type="noConversion"/>
  <printOptions horizontalCentered="1" gridLinesSet="0"/>
  <pageMargins left="0.98425196850393704" right="0.31496062992125984" top="0.78740157480314965" bottom="0.39370078740157483" header="0.19685039370078741" footer="0.19685039370078741"/>
  <pageSetup paperSize="9" scale="80" firstPageNumber="2" fitToHeight="0" orientation="portrait" useFirstPageNumber="1" r:id="rId1"/>
  <headerFooter alignWithMargins="0"/>
  <rowBreaks count="2" manualBreakCount="2">
    <brk id="36" max="16383" man="1"/>
    <brk id="65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8"/>
  <sheetViews>
    <sheetView showGridLines="0" view="pageBreakPreview" topLeftCell="A58" zoomScale="85" zoomScaleNormal="70" zoomScaleSheetLayoutView="85" workbookViewId="0">
      <selection activeCell="A71" sqref="A71"/>
    </sheetView>
  </sheetViews>
  <sheetFormatPr defaultColWidth="9.28515625" defaultRowHeight="20.25" customHeight="1"/>
  <cols>
    <col min="1" max="1" width="33.5703125" style="14" customWidth="1"/>
    <col min="2" max="2" width="12.5703125" style="14" customWidth="1"/>
    <col min="3" max="3" width="7.28515625" style="14" customWidth="1"/>
    <col min="4" max="4" width="0.7109375" style="14" customWidth="1"/>
    <col min="5" max="5" width="14.42578125" style="14" customWidth="1"/>
    <col min="6" max="6" width="0.7109375" style="14" customWidth="1"/>
    <col min="7" max="7" width="14.42578125" style="14" customWidth="1"/>
    <col min="8" max="8" width="0.7109375" style="14" customWidth="1"/>
    <col min="9" max="9" width="13.42578125" style="14" customWidth="1"/>
    <col min="10" max="10" width="0.7109375" style="14" customWidth="1"/>
    <col min="11" max="11" width="13.42578125" style="14" customWidth="1"/>
    <col min="12" max="16384" width="9.28515625" style="14"/>
  </cols>
  <sheetData>
    <row r="1" spans="1:11" ht="20.25" customHeight="1">
      <c r="A1" s="63"/>
      <c r="B1" s="34"/>
      <c r="C1" s="38"/>
      <c r="D1" s="62"/>
      <c r="E1" s="64"/>
      <c r="G1" s="64"/>
      <c r="K1" s="64" t="s">
        <v>50</v>
      </c>
    </row>
    <row r="2" spans="1:11" ht="20.25" customHeight="1">
      <c r="A2" s="10" t="s">
        <v>133</v>
      </c>
      <c r="B2" s="11"/>
      <c r="C2" s="12"/>
      <c r="D2" s="13"/>
      <c r="E2" s="12"/>
      <c r="G2" s="12"/>
    </row>
    <row r="3" spans="1:11" ht="20.25" customHeight="1">
      <c r="A3" s="10" t="s">
        <v>127</v>
      </c>
      <c r="B3" s="13"/>
      <c r="C3" s="13"/>
      <c r="D3" s="13"/>
      <c r="E3" s="13"/>
      <c r="G3" s="13"/>
    </row>
    <row r="4" spans="1:11" ht="20.25" customHeight="1">
      <c r="A4" s="65" t="s">
        <v>199</v>
      </c>
      <c r="C4" s="13"/>
      <c r="D4" s="13"/>
      <c r="E4" s="13"/>
      <c r="G4" s="13"/>
    </row>
    <row r="5" spans="1:11" ht="20.25" customHeight="1">
      <c r="D5" s="27"/>
      <c r="E5" s="18"/>
      <c r="G5" s="18"/>
      <c r="K5" s="66" t="s">
        <v>76</v>
      </c>
    </row>
    <row r="6" spans="1:11" ht="20.25" customHeight="1">
      <c r="D6" s="27"/>
      <c r="E6" s="166" t="s">
        <v>95</v>
      </c>
      <c r="F6" s="166"/>
      <c r="G6" s="166"/>
      <c r="I6" s="165" t="s">
        <v>96</v>
      </c>
      <c r="J6" s="165"/>
      <c r="K6" s="165"/>
    </row>
    <row r="7" spans="1:11" ht="20.25" customHeight="1">
      <c r="C7" s="148" t="s">
        <v>5</v>
      </c>
      <c r="D7" s="27"/>
      <c r="E7" s="21">
        <v>2022</v>
      </c>
      <c r="F7" s="24"/>
      <c r="G7" s="21">
        <v>2021</v>
      </c>
      <c r="I7" s="21">
        <v>2022</v>
      </c>
      <c r="J7" s="24"/>
      <c r="K7" s="21">
        <v>2021</v>
      </c>
    </row>
    <row r="8" spans="1:11" ht="20.25" customHeight="1">
      <c r="A8" s="10" t="s">
        <v>44</v>
      </c>
      <c r="C8" s="23"/>
      <c r="D8" s="20"/>
      <c r="E8" s="67"/>
      <c r="G8" s="67"/>
    </row>
    <row r="9" spans="1:11" ht="20.25" customHeight="1">
      <c r="A9" s="10" t="s">
        <v>21</v>
      </c>
      <c r="C9" s="30"/>
      <c r="D9" s="27"/>
      <c r="E9" s="38"/>
      <c r="G9" s="38"/>
    </row>
    <row r="10" spans="1:11" ht="20.25" customHeight="1">
      <c r="A10" s="14" t="s">
        <v>120</v>
      </c>
      <c r="C10" s="91" t="s">
        <v>174</v>
      </c>
      <c r="D10" s="107"/>
      <c r="E10" s="123">
        <v>28727</v>
      </c>
      <c r="F10" s="122"/>
      <c r="G10" s="149">
        <v>53998</v>
      </c>
      <c r="H10" s="150"/>
      <c r="I10" s="149">
        <v>27560</v>
      </c>
      <c r="J10" s="150"/>
      <c r="K10" s="149">
        <v>53910</v>
      </c>
    </row>
    <row r="11" spans="1:11" ht="20.25" customHeight="1">
      <c r="A11" s="14" t="s">
        <v>121</v>
      </c>
      <c r="C11" s="91" t="s">
        <v>139</v>
      </c>
      <c r="D11" s="107"/>
      <c r="E11" s="123">
        <v>11769</v>
      </c>
      <c r="F11" s="122"/>
      <c r="G11" s="149">
        <v>19855</v>
      </c>
      <c r="H11" s="150"/>
      <c r="I11" s="149">
        <v>4996</v>
      </c>
      <c r="J11" s="150"/>
      <c r="K11" s="54">
        <v>10034</v>
      </c>
    </row>
    <row r="12" spans="1:11" ht="20.25" customHeight="1">
      <c r="A12" s="14" t="s">
        <v>122</v>
      </c>
      <c r="C12" s="91"/>
      <c r="D12" s="107"/>
      <c r="E12" s="123">
        <v>1329</v>
      </c>
      <c r="F12" s="122"/>
      <c r="G12" s="149">
        <v>7380</v>
      </c>
      <c r="H12" s="150"/>
      <c r="I12" s="149">
        <v>10840</v>
      </c>
      <c r="J12" s="150"/>
      <c r="K12" s="39">
        <v>37179</v>
      </c>
    </row>
    <row r="13" spans="1:11" ht="20.25" customHeight="1">
      <c r="A13" s="10" t="s">
        <v>22</v>
      </c>
      <c r="C13" s="91"/>
      <c r="D13" s="107"/>
      <c r="E13" s="118">
        <f>SUM(E10:E12)</f>
        <v>41825</v>
      </c>
      <c r="F13" s="122"/>
      <c r="G13" s="37">
        <f>SUM(G10:G12)</f>
        <v>81233</v>
      </c>
      <c r="H13" s="150"/>
      <c r="I13" s="151">
        <f>SUM(I10:I12)</f>
        <v>43396</v>
      </c>
      <c r="J13" s="150"/>
      <c r="K13" s="37">
        <f>SUM(K10:K12)</f>
        <v>101123</v>
      </c>
    </row>
    <row r="14" spans="1:11" ht="20.25" customHeight="1">
      <c r="A14" s="10" t="s">
        <v>23</v>
      </c>
      <c r="C14" s="91"/>
      <c r="D14" s="107"/>
      <c r="E14" s="114"/>
      <c r="F14" s="122"/>
      <c r="G14" s="39"/>
      <c r="H14" s="150"/>
      <c r="I14" s="80"/>
      <c r="J14" s="150"/>
      <c r="K14" s="39"/>
    </row>
    <row r="15" spans="1:11" ht="20.25" customHeight="1">
      <c r="A15" s="14" t="s">
        <v>152</v>
      </c>
      <c r="C15" s="91"/>
      <c r="D15" s="107"/>
      <c r="E15" s="114">
        <v>6714</v>
      </c>
      <c r="F15" s="122"/>
      <c r="G15" s="39">
        <v>9318</v>
      </c>
      <c r="H15" s="150"/>
      <c r="I15" s="39">
        <v>3045</v>
      </c>
      <c r="J15" s="150"/>
      <c r="K15" s="39">
        <v>5014</v>
      </c>
    </row>
    <row r="16" spans="1:11" ht="20.25" customHeight="1">
      <c r="A16" s="14" t="s">
        <v>27</v>
      </c>
      <c r="C16" s="91"/>
      <c r="D16" s="107"/>
      <c r="E16" s="114">
        <v>19449</v>
      </c>
      <c r="F16" s="122"/>
      <c r="G16" s="39">
        <v>20355</v>
      </c>
      <c r="H16" s="150"/>
      <c r="I16" s="39">
        <v>18149</v>
      </c>
      <c r="J16" s="150"/>
      <c r="K16" s="39">
        <v>19633</v>
      </c>
    </row>
    <row r="17" spans="1:11" ht="20.25" customHeight="1">
      <c r="A17" s="14" t="s">
        <v>123</v>
      </c>
      <c r="C17" s="91"/>
      <c r="D17" s="107"/>
      <c r="E17" s="114">
        <v>31951</v>
      </c>
      <c r="F17" s="122"/>
      <c r="G17" s="39">
        <v>27159</v>
      </c>
      <c r="H17" s="150"/>
      <c r="I17" s="39">
        <v>29942</v>
      </c>
      <c r="J17" s="150"/>
      <c r="K17" s="39">
        <v>26294</v>
      </c>
    </row>
    <row r="18" spans="1:11" ht="20.25" customHeight="1">
      <c r="A18" s="10" t="s">
        <v>24</v>
      </c>
      <c r="C18" s="30"/>
      <c r="D18" s="31"/>
      <c r="E18" s="118">
        <f>SUM(E15:E17)</f>
        <v>58114</v>
      </c>
      <c r="F18" s="122"/>
      <c r="G18" s="37">
        <f>SUM(G15:G17)</f>
        <v>56832</v>
      </c>
      <c r="H18" s="150"/>
      <c r="I18" s="151">
        <f>SUM(I15:I17)</f>
        <v>51136</v>
      </c>
      <c r="J18" s="150"/>
      <c r="K18" s="37">
        <f>SUM(K15:K17)</f>
        <v>50941</v>
      </c>
    </row>
    <row r="19" spans="1:11" ht="20.25" customHeight="1">
      <c r="A19" s="10" t="s">
        <v>177</v>
      </c>
      <c r="B19" s="10"/>
      <c r="C19" s="30"/>
      <c r="D19" s="31"/>
      <c r="E19" s="114">
        <f>E13-E18</f>
        <v>-16289</v>
      </c>
      <c r="F19" s="122"/>
      <c r="G19" s="39">
        <f>G13-G18</f>
        <v>24401</v>
      </c>
      <c r="H19" s="150"/>
      <c r="I19" s="80">
        <f>I13-I18</f>
        <v>-7740</v>
      </c>
      <c r="J19" s="150"/>
      <c r="K19" s="39">
        <f>K13-K18</f>
        <v>50182</v>
      </c>
    </row>
    <row r="20" spans="1:11" ht="20.25" customHeight="1">
      <c r="A20" s="14" t="s">
        <v>176</v>
      </c>
      <c r="C20" s="92"/>
      <c r="D20" s="107"/>
      <c r="E20" s="119">
        <v>-12229</v>
      </c>
      <c r="F20" s="122"/>
      <c r="G20" s="68">
        <v>-22680</v>
      </c>
      <c r="H20" s="150"/>
      <c r="I20" s="68">
        <v>-12219</v>
      </c>
      <c r="J20" s="150"/>
      <c r="K20" s="68">
        <v>-22815</v>
      </c>
    </row>
    <row r="21" spans="1:11" ht="20.25" customHeight="1">
      <c r="A21" s="10" t="s">
        <v>178</v>
      </c>
      <c r="B21" s="10"/>
      <c r="C21" s="30"/>
      <c r="D21" s="31"/>
      <c r="E21" s="116">
        <f>SUM(E19:E20)</f>
        <v>-28518</v>
      </c>
      <c r="F21" s="122"/>
      <c r="G21" s="54">
        <f>SUM(G19:G20)</f>
        <v>1721</v>
      </c>
      <c r="H21" s="150"/>
      <c r="I21" s="54">
        <f>SUM(I19:I20)</f>
        <v>-19959</v>
      </c>
      <c r="J21" s="150"/>
      <c r="K21" s="54">
        <f>SUM(K19:K20)</f>
        <v>27367</v>
      </c>
    </row>
    <row r="22" spans="1:11" ht="20.25" customHeight="1">
      <c r="A22" s="14" t="s">
        <v>161</v>
      </c>
      <c r="C22" s="91" t="s">
        <v>175</v>
      </c>
      <c r="D22" s="107"/>
      <c r="E22" s="112">
        <v>4685</v>
      </c>
      <c r="F22" s="122"/>
      <c r="G22" s="46">
        <v>-788</v>
      </c>
      <c r="H22" s="150"/>
      <c r="I22" s="46">
        <v>3682</v>
      </c>
      <c r="J22" s="150"/>
      <c r="K22" s="46">
        <v>574</v>
      </c>
    </row>
    <row r="23" spans="1:11" ht="20.25" customHeight="1">
      <c r="A23" s="10" t="s">
        <v>179</v>
      </c>
      <c r="C23" s="30"/>
      <c r="D23" s="31"/>
      <c r="E23" s="37">
        <f>SUM(E21:E22)</f>
        <v>-23833</v>
      </c>
      <c r="F23" s="122"/>
      <c r="G23" s="37">
        <f>SUM(G21:G22)</f>
        <v>933</v>
      </c>
      <c r="H23" s="150"/>
      <c r="I23" s="151">
        <f>SUM(I21:I22)</f>
        <v>-16277</v>
      </c>
      <c r="J23" s="150"/>
      <c r="K23" s="37">
        <f>SUM(K21:K22)</f>
        <v>27941</v>
      </c>
    </row>
    <row r="24" spans="1:11" ht="20.25" customHeight="1">
      <c r="A24" s="10"/>
      <c r="C24" s="30"/>
      <c r="D24" s="31"/>
      <c r="E24" s="54"/>
      <c r="F24" s="122"/>
      <c r="G24" s="54"/>
      <c r="H24" s="150"/>
      <c r="I24" s="3"/>
      <c r="J24" s="150"/>
      <c r="K24" s="54"/>
    </row>
    <row r="25" spans="1:11" ht="20.25" customHeight="1">
      <c r="A25" s="69" t="s">
        <v>66</v>
      </c>
      <c r="B25" s="70"/>
      <c r="C25" s="30"/>
      <c r="D25" s="31"/>
      <c r="E25" s="71">
        <v>0</v>
      </c>
      <c r="F25" s="122"/>
      <c r="G25" s="71">
        <v>0</v>
      </c>
      <c r="H25" s="150"/>
      <c r="I25" s="89">
        <v>0</v>
      </c>
      <c r="J25" s="150"/>
      <c r="K25" s="71">
        <v>0</v>
      </c>
    </row>
    <row r="26" spans="1:11" ht="20.25" customHeight="1">
      <c r="A26" s="69"/>
      <c r="B26" s="70"/>
      <c r="C26" s="30"/>
      <c r="D26" s="31"/>
      <c r="E26" s="54"/>
      <c r="F26" s="122"/>
      <c r="G26" s="54"/>
      <c r="H26" s="150"/>
      <c r="I26" s="3"/>
      <c r="J26" s="150"/>
      <c r="K26" s="54"/>
    </row>
    <row r="27" spans="1:11" ht="20.25" customHeight="1" thickBot="1">
      <c r="A27" s="69" t="s">
        <v>52</v>
      </c>
      <c r="B27" s="70"/>
      <c r="C27" s="30"/>
      <c r="D27" s="31"/>
      <c r="E27" s="41">
        <f>SUM(E23:E25)</f>
        <v>-23833</v>
      </c>
      <c r="F27" s="122"/>
      <c r="G27" s="41">
        <f>SUM(G23:G25)</f>
        <v>933</v>
      </c>
      <c r="H27" s="150"/>
      <c r="I27" s="90">
        <f>SUM(I23:I25)</f>
        <v>-16277</v>
      </c>
      <c r="J27" s="150"/>
      <c r="K27" s="41">
        <f>SUM(K23:K25)</f>
        <v>27941</v>
      </c>
    </row>
    <row r="28" spans="1:11" ht="20.25" customHeight="1" thickTop="1">
      <c r="A28" s="10"/>
      <c r="C28" s="30"/>
      <c r="D28" s="31"/>
      <c r="E28" s="54"/>
      <c r="G28" s="3"/>
      <c r="I28" s="54"/>
      <c r="J28" s="32"/>
      <c r="K28" s="54"/>
    </row>
    <row r="29" spans="1:11" ht="20.25" customHeight="1">
      <c r="A29" s="69" t="s">
        <v>180</v>
      </c>
      <c r="C29" s="104">
        <v>21</v>
      </c>
      <c r="D29" s="110"/>
      <c r="G29" s="1"/>
      <c r="J29" s="34"/>
      <c r="K29" s="34"/>
    </row>
    <row r="30" spans="1:11" ht="20.25" customHeight="1">
      <c r="A30" s="36" t="s">
        <v>181</v>
      </c>
      <c r="B30" s="70"/>
      <c r="C30" s="106"/>
      <c r="D30" s="110"/>
      <c r="E30" s="1"/>
      <c r="F30" s="1"/>
      <c r="G30" s="1"/>
      <c r="H30" s="1"/>
      <c r="I30" s="1"/>
      <c r="J30" s="99"/>
      <c r="K30" s="95"/>
    </row>
    <row r="31" spans="1:11" ht="20.25" customHeight="1" thickBot="1">
      <c r="A31" s="36" t="s">
        <v>182</v>
      </c>
      <c r="B31" s="70"/>
      <c r="C31" s="106"/>
      <c r="D31" s="110"/>
      <c r="E31" s="152">
        <v>-5.6000000000000001E-2</v>
      </c>
      <c r="F31" s="144"/>
      <c r="G31" s="152">
        <v>3.0000000000000001E-3</v>
      </c>
      <c r="H31" s="153"/>
      <c r="I31" s="152">
        <v>-3.7999999999999999E-2</v>
      </c>
      <c r="J31" s="153"/>
      <c r="K31" s="152">
        <v>8.6999999999999994E-2</v>
      </c>
    </row>
    <row r="32" spans="1:11" s="34" customFormat="1" ht="20.25" customHeight="1" thickTop="1">
      <c r="A32" s="22" t="s">
        <v>115</v>
      </c>
      <c r="B32" s="101"/>
      <c r="C32" s="95"/>
      <c r="D32" s="94"/>
      <c r="G32" s="150"/>
      <c r="H32" s="150"/>
      <c r="I32" s="150"/>
      <c r="J32" s="150"/>
      <c r="K32" s="150"/>
    </row>
    <row r="33" spans="1:12" ht="20.25" customHeight="1" thickBot="1">
      <c r="A33" s="22" t="s">
        <v>114</v>
      </c>
      <c r="B33" s="70"/>
      <c r="C33" s="95"/>
      <c r="D33" s="94"/>
      <c r="E33" s="145">
        <v>429329</v>
      </c>
      <c r="F33" s="122"/>
      <c r="G33" s="154">
        <v>319871</v>
      </c>
      <c r="H33" s="150"/>
      <c r="I33" s="154">
        <v>429329</v>
      </c>
      <c r="J33" s="150"/>
      <c r="K33" s="154">
        <v>319871</v>
      </c>
      <c r="L33" s="106"/>
    </row>
    <row r="34" spans="1:12" ht="20.25" customHeight="1" thickTop="1">
      <c r="A34" s="22" t="s">
        <v>183</v>
      </c>
      <c r="B34" s="70"/>
      <c r="C34" s="95"/>
      <c r="D34" s="94"/>
      <c r="E34" s="100"/>
      <c r="F34" s="34"/>
      <c r="G34" s="150"/>
      <c r="H34" s="150"/>
      <c r="I34" s="155"/>
      <c r="J34" s="150"/>
      <c r="K34" s="150"/>
    </row>
    <row r="35" spans="1:12" ht="20.25" customHeight="1" thickBot="1">
      <c r="A35" s="36" t="s">
        <v>182</v>
      </c>
      <c r="B35" s="70"/>
      <c r="C35" s="95"/>
      <c r="D35" s="94"/>
      <c r="E35" s="152">
        <v>-5.5E-2</v>
      </c>
      <c r="F35" s="144"/>
      <c r="G35" s="152">
        <v>3.0000000000000001E-3</v>
      </c>
      <c r="H35" s="150"/>
      <c r="I35" s="152">
        <v>-3.7999999999999999E-2</v>
      </c>
      <c r="J35" s="150"/>
      <c r="K35" s="152">
        <v>8.6999999999999994E-2</v>
      </c>
    </row>
    <row r="36" spans="1:12" s="34" customFormat="1" ht="20.25" customHeight="1" thickTop="1">
      <c r="A36" s="22" t="s">
        <v>115</v>
      </c>
      <c r="B36" s="101"/>
      <c r="C36" s="95"/>
      <c r="D36" s="94"/>
      <c r="G36" s="150"/>
      <c r="H36" s="150"/>
      <c r="I36" s="150"/>
      <c r="J36" s="150"/>
      <c r="K36" s="150"/>
    </row>
    <row r="37" spans="1:12" ht="20.25" customHeight="1" thickBot="1">
      <c r="A37" s="22" t="s">
        <v>114</v>
      </c>
      <c r="B37" s="70"/>
      <c r="C37" s="95"/>
      <c r="D37" s="94"/>
      <c r="E37" s="145">
        <v>433102</v>
      </c>
      <c r="F37" s="122"/>
      <c r="G37" s="154">
        <v>321504</v>
      </c>
      <c r="H37" s="150"/>
      <c r="I37" s="154">
        <v>433102</v>
      </c>
      <c r="J37" s="150"/>
      <c r="K37" s="154">
        <v>321504</v>
      </c>
    </row>
    <row r="38" spans="1:12" ht="20.25" customHeight="1" thickTop="1">
      <c r="C38" s="72"/>
      <c r="D38" s="31"/>
      <c r="E38" s="72"/>
      <c r="G38" s="72"/>
    </row>
    <row r="39" spans="1:12" ht="20.25" customHeight="1">
      <c r="A39" s="14" t="s">
        <v>4</v>
      </c>
      <c r="C39" s="73"/>
      <c r="D39" s="29"/>
      <c r="E39" s="73"/>
      <c r="G39" s="73"/>
      <c r="I39" s="54"/>
    </row>
    <row r="40" spans="1:12" ht="20.25" customHeight="1">
      <c r="A40" s="63"/>
      <c r="B40" s="34"/>
      <c r="C40" s="38"/>
      <c r="D40" s="62"/>
      <c r="E40" s="64"/>
      <c r="G40" s="64"/>
      <c r="K40" s="64" t="s">
        <v>50</v>
      </c>
    </row>
    <row r="41" spans="1:12" ht="20.25" customHeight="1">
      <c r="A41" s="10" t="s">
        <v>133</v>
      </c>
      <c r="B41" s="11"/>
      <c r="C41" s="12"/>
      <c r="D41" s="13"/>
      <c r="E41" s="12"/>
      <c r="G41" s="12"/>
    </row>
    <row r="42" spans="1:12" ht="20.25" customHeight="1">
      <c r="A42" s="10" t="s">
        <v>127</v>
      </c>
      <c r="B42" s="13"/>
      <c r="C42" s="13"/>
      <c r="D42" s="13"/>
      <c r="E42" s="13"/>
      <c r="G42" s="13"/>
    </row>
    <row r="43" spans="1:12" ht="20.25" customHeight="1">
      <c r="A43" s="65" t="s">
        <v>202</v>
      </c>
      <c r="C43" s="13"/>
      <c r="D43" s="13"/>
      <c r="E43" s="13"/>
      <c r="G43" s="13"/>
    </row>
    <row r="44" spans="1:12" ht="20.25" customHeight="1">
      <c r="D44" s="27"/>
      <c r="E44" s="18"/>
      <c r="G44" s="18"/>
      <c r="K44" s="66" t="s">
        <v>76</v>
      </c>
    </row>
    <row r="45" spans="1:12" ht="20.25" customHeight="1">
      <c r="D45" s="27"/>
      <c r="E45" s="166" t="s">
        <v>95</v>
      </c>
      <c r="F45" s="166"/>
      <c r="G45" s="166"/>
      <c r="I45" s="165" t="s">
        <v>96</v>
      </c>
      <c r="J45" s="165"/>
      <c r="K45" s="165"/>
    </row>
    <row r="46" spans="1:12" ht="20.25" customHeight="1">
      <c r="C46" s="143" t="s">
        <v>5</v>
      </c>
      <c r="D46" s="27"/>
      <c r="E46" s="21">
        <v>2022</v>
      </c>
      <c r="F46" s="24"/>
      <c r="G46" s="21">
        <v>2021</v>
      </c>
      <c r="I46" s="21">
        <v>2022</v>
      </c>
      <c r="J46" s="24"/>
      <c r="K46" s="21">
        <v>2021</v>
      </c>
    </row>
    <row r="47" spans="1:12" ht="20.25" customHeight="1">
      <c r="A47" s="10" t="s">
        <v>44</v>
      </c>
      <c r="C47" s="23"/>
      <c r="D47" s="20"/>
      <c r="E47" s="67"/>
      <c r="G47" s="67"/>
    </row>
    <row r="48" spans="1:12" ht="20.25" customHeight="1">
      <c r="A48" s="10" t="s">
        <v>21</v>
      </c>
      <c r="C48" s="30"/>
      <c r="D48" s="27"/>
      <c r="E48" s="38"/>
      <c r="G48" s="38"/>
    </row>
    <row r="49" spans="1:11" ht="20.25" customHeight="1">
      <c r="A49" s="14" t="s">
        <v>120</v>
      </c>
      <c r="C49" s="91" t="s">
        <v>174</v>
      </c>
      <c r="D49" s="107"/>
      <c r="E49" s="123">
        <v>58669</v>
      </c>
      <c r="F49" s="122"/>
      <c r="G49" s="149">
        <v>114933</v>
      </c>
      <c r="H49" s="150"/>
      <c r="I49" s="149">
        <v>56466</v>
      </c>
      <c r="J49" s="150"/>
      <c r="K49" s="149">
        <v>114845</v>
      </c>
    </row>
    <row r="50" spans="1:11" ht="20.25" customHeight="1">
      <c r="A50" s="14" t="s">
        <v>121</v>
      </c>
      <c r="C50" s="91" t="s">
        <v>139</v>
      </c>
      <c r="D50" s="107"/>
      <c r="E50" s="123">
        <v>22928</v>
      </c>
      <c r="F50" s="122"/>
      <c r="G50" s="149">
        <v>48048</v>
      </c>
      <c r="H50" s="150"/>
      <c r="I50" s="149">
        <v>8702</v>
      </c>
      <c r="J50" s="150"/>
      <c r="K50" s="54">
        <v>25394</v>
      </c>
    </row>
    <row r="51" spans="1:11" ht="20.25" customHeight="1">
      <c r="A51" s="14" t="s">
        <v>122</v>
      </c>
      <c r="C51" s="91"/>
      <c r="D51" s="107"/>
      <c r="E51" s="123">
        <v>5760</v>
      </c>
      <c r="F51" s="122"/>
      <c r="G51" s="149">
        <v>12207</v>
      </c>
      <c r="H51" s="150"/>
      <c r="I51" s="149">
        <v>14895</v>
      </c>
      <c r="J51" s="150"/>
      <c r="K51" s="39">
        <v>42001</v>
      </c>
    </row>
    <row r="52" spans="1:11" ht="20.25" customHeight="1">
      <c r="A52" s="10" t="s">
        <v>22</v>
      </c>
      <c r="C52" s="91"/>
      <c r="D52" s="107"/>
      <c r="E52" s="118">
        <f>SUM(E49:E51)</f>
        <v>87357</v>
      </c>
      <c r="F52" s="122"/>
      <c r="G52" s="37">
        <f>SUM(G49:G51)</f>
        <v>175188</v>
      </c>
      <c r="H52" s="150"/>
      <c r="I52" s="151">
        <f>SUM(I49:I51)</f>
        <v>80063</v>
      </c>
      <c r="J52" s="150"/>
      <c r="K52" s="37">
        <f>SUM(K49:K51)</f>
        <v>182240</v>
      </c>
    </row>
    <row r="53" spans="1:11" ht="20.25" customHeight="1">
      <c r="A53" s="10" t="s">
        <v>23</v>
      </c>
      <c r="C53" s="91"/>
      <c r="D53" s="107"/>
      <c r="E53" s="114"/>
      <c r="F53" s="122"/>
      <c r="G53" s="39"/>
      <c r="H53" s="150"/>
      <c r="I53" s="80"/>
      <c r="J53" s="150"/>
      <c r="K53" s="39"/>
    </row>
    <row r="54" spans="1:11" ht="20.25" customHeight="1">
      <c r="A54" s="14" t="s">
        <v>152</v>
      </c>
      <c r="C54" s="91"/>
      <c r="D54" s="107"/>
      <c r="E54" s="114">
        <v>13127</v>
      </c>
      <c r="F54" s="122"/>
      <c r="G54" s="39">
        <v>19996</v>
      </c>
      <c r="H54" s="150"/>
      <c r="I54" s="39">
        <v>6703</v>
      </c>
      <c r="J54" s="150"/>
      <c r="K54" s="39">
        <v>11035</v>
      </c>
    </row>
    <row r="55" spans="1:11" ht="20.25" customHeight="1">
      <c r="A55" s="14" t="s">
        <v>27</v>
      </c>
      <c r="C55" s="91"/>
      <c r="D55" s="107"/>
      <c r="E55" s="114">
        <v>36706</v>
      </c>
      <c r="F55" s="122"/>
      <c r="G55" s="39">
        <v>38901</v>
      </c>
      <c r="H55" s="150"/>
      <c r="I55" s="39">
        <v>34051</v>
      </c>
      <c r="J55" s="150"/>
      <c r="K55" s="39">
        <v>37532</v>
      </c>
    </row>
    <row r="56" spans="1:11" ht="20.25" customHeight="1">
      <c r="A56" s="14" t="s">
        <v>123</v>
      </c>
      <c r="C56" s="91" t="s">
        <v>124</v>
      </c>
      <c r="D56" s="107"/>
      <c r="E56" s="114">
        <v>63730</v>
      </c>
      <c r="F56" s="122"/>
      <c r="G56" s="39">
        <v>68605</v>
      </c>
      <c r="H56" s="150"/>
      <c r="I56" s="39">
        <v>60015</v>
      </c>
      <c r="J56" s="150"/>
      <c r="K56" s="39">
        <v>67740</v>
      </c>
    </row>
    <row r="57" spans="1:11" ht="20.25" customHeight="1">
      <c r="A57" s="10" t="s">
        <v>24</v>
      </c>
      <c r="C57" s="30"/>
      <c r="D57" s="31"/>
      <c r="E57" s="118">
        <f>SUM(E54:E56)</f>
        <v>113563</v>
      </c>
      <c r="F57" s="122"/>
      <c r="G57" s="37">
        <f>SUM(G54:G56)</f>
        <v>127502</v>
      </c>
      <c r="H57" s="150"/>
      <c r="I57" s="151">
        <f>SUM(I54:I56)</f>
        <v>100769</v>
      </c>
      <c r="J57" s="150"/>
      <c r="K57" s="37">
        <f>SUM(K54:K56)</f>
        <v>116307</v>
      </c>
    </row>
    <row r="58" spans="1:11" ht="20.25" customHeight="1">
      <c r="A58" s="10" t="s">
        <v>177</v>
      </c>
      <c r="B58" s="10"/>
      <c r="C58" s="30"/>
      <c r="D58" s="31"/>
      <c r="E58" s="114">
        <f>E52-E57</f>
        <v>-26206</v>
      </c>
      <c r="F58" s="122"/>
      <c r="G58" s="39">
        <f>G52-G57</f>
        <v>47686</v>
      </c>
      <c r="H58" s="150"/>
      <c r="I58" s="80">
        <f>I52-I57</f>
        <v>-20706</v>
      </c>
      <c r="J58" s="150"/>
      <c r="K58" s="39">
        <f>K52-K57</f>
        <v>65933</v>
      </c>
    </row>
    <row r="59" spans="1:11" ht="20.25" customHeight="1">
      <c r="A59" s="14" t="s">
        <v>176</v>
      </c>
      <c r="C59" s="92"/>
      <c r="D59" s="107"/>
      <c r="E59" s="119">
        <v>-24997</v>
      </c>
      <c r="F59" s="122"/>
      <c r="G59" s="68">
        <v>-43271</v>
      </c>
      <c r="H59" s="150"/>
      <c r="I59" s="68">
        <v>-25010</v>
      </c>
      <c r="J59" s="150"/>
      <c r="K59" s="68">
        <v>-43588</v>
      </c>
    </row>
    <row r="60" spans="1:11" ht="20.25" customHeight="1">
      <c r="A60" s="10" t="s">
        <v>178</v>
      </c>
      <c r="B60" s="10"/>
      <c r="C60" s="30"/>
      <c r="D60" s="31"/>
      <c r="E60" s="116">
        <f>SUM(E58:E59)</f>
        <v>-51203</v>
      </c>
      <c r="F60" s="122"/>
      <c r="G60" s="54">
        <f>SUM(G58:G59)</f>
        <v>4415</v>
      </c>
      <c r="H60" s="150"/>
      <c r="I60" s="54">
        <f>SUM(I58:I59)</f>
        <v>-45716</v>
      </c>
      <c r="J60" s="150"/>
      <c r="K60" s="54">
        <f>SUM(K58:K59)</f>
        <v>22345</v>
      </c>
    </row>
    <row r="61" spans="1:11" ht="20.25" customHeight="1">
      <c r="A61" s="14" t="s">
        <v>161</v>
      </c>
      <c r="C61" s="91" t="s">
        <v>175</v>
      </c>
      <c r="D61" s="107"/>
      <c r="E61" s="112">
        <v>6384</v>
      </c>
      <c r="F61" s="122"/>
      <c r="G61" s="46">
        <v>-1671</v>
      </c>
      <c r="H61" s="150"/>
      <c r="I61" s="46">
        <v>7214</v>
      </c>
      <c r="J61" s="150"/>
      <c r="K61" s="46">
        <v>1651</v>
      </c>
    </row>
    <row r="62" spans="1:11" ht="20.25" customHeight="1">
      <c r="A62" s="10" t="s">
        <v>179</v>
      </c>
      <c r="C62" s="30"/>
      <c r="D62" s="31"/>
      <c r="E62" s="37">
        <f>SUM(E60:E61)</f>
        <v>-44819</v>
      </c>
      <c r="F62" s="122"/>
      <c r="G62" s="37">
        <f>SUM(G60:G61)</f>
        <v>2744</v>
      </c>
      <c r="H62" s="150"/>
      <c r="I62" s="151">
        <f>SUM(I60:I61)</f>
        <v>-38502</v>
      </c>
      <c r="J62" s="150"/>
      <c r="K62" s="37">
        <f>SUM(K60:K61)</f>
        <v>23996</v>
      </c>
    </row>
    <row r="63" spans="1:11" ht="20.25" customHeight="1">
      <c r="A63" s="10"/>
      <c r="C63" s="30"/>
      <c r="D63" s="31"/>
      <c r="E63" s="54"/>
      <c r="F63" s="122"/>
      <c r="G63" s="3"/>
      <c r="H63" s="122"/>
      <c r="I63" s="54"/>
      <c r="J63" s="32"/>
      <c r="K63" s="54"/>
    </row>
    <row r="64" spans="1:11" ht="20.25" customHeight="1">
      <c r="A64" s="69" t="s">
        <v>66</v>
      </c>
      <c r="B64" s="70"/>
      <c r="C64" s="30"/>
      <c r="D64" s="31"/>
      <c r="E64" s="71">
        <v>0</v>
      </c>
      <c r="F64" s="122"/>
      <c r="G64" s="89">
        <v>0</v>
      </c>
      <c r="H64" s="122"/>
      <c r="I64" s="71">
        <v>0</v>
      </c>
      <c r="J64" s="32"/>
      <c r="K64" s="71">
        <v>0</v>
      </c>
    </row>
    <row r="65" spans="1:12" ht="20.25" customHeight="1">
      <c r="A65" s="69"/>
      <c r="B65" s="70"/>
      <c r="C65" s="30"/>
      <c r="D65" s="31"/>
      <c r="E65" s="54"/>
      <c r="F65" s="122"/>
      <c r="G65" s="3"/>
      <c r="H65" s="122"/>
      <c r="I65" s="54"/>
      <c r="J65" s="32"/>
      <c r="K65" s="54"/>
    </row>
    <row r="66" spans="1:12" ht="20.25" customHeight="1" thickBot="1">
      <c r="A66" s="69" t="s">
        <v>52</v>
      </c>
      <c r="B66" s="70"/>
      <c r="C66" s="30"/>
      <c r="D66" s="31"/>
      <c r="E66" s="41">
        <f>SUM(E62:E64)</f>
        <v>-44819</v>
      </c>
      <c r="F66" s="122"/>
      <c r="G66" s="90">
        <f>SUM(G62:G64)</f>
        <v>2744</v>
      </c>
      <c r="H66" s="122"/>
      <c r="I66" s="41">
        <f>SUM(I62:I64)</f>
        <v>-38502</v>
      </c>
      <c r="J66" s="32"/>
      <c r="K66" s="41">
        <f>SUM(K62:K64)</f>
        <v>23996</v>
      </c>
    </row>
    <row r="67" spans="1:12" ht="20.25" customHeight="1" thickTop="1">
      <c r="A67" s="10"/>
      <c r="C67" s="30"/>
      <c r="D67" s="31"/>
      <c r="E67" s="54"/>
      <c r="G67" s="3"/>
      <c r="I67" s="54"/>
      <c r="J67" s="32"/>
      <c r="K67" s="54"/>
    </row>
    <row r="68" spans="1:12" ht="20.25" customHeight="1">
      <c r="A68" s="69" t="s">
        <v>180</v>
      </c>
      <c r="C68" s="104">
        <v>21</v>
      </c>
      <c r="D68" s="110"/>
      <c r="G68" s="1"/>
      <c r="J68" s="34"/>
      <c r="K68" s="34"/>
    </row>
    <row r="69" spans="1:12" ht="20.25" customHeight="1">
      <c r="A69" s="36" t="s">
        <v>181</v>
      </c>
      <c r="B69" s="70"/>
      <c r="C69" s="106"/>
      <c r="D69" s="110"/>
      <c r="E69" s="1"/>
      <c r="F69" s="1"/>
      <c r="G69" s="1"/>
      <c r="H69" s="1"/>
      <c r="I69" s="1"/>
      <c r="J69" s="99"/>
      <c r="K69" s="95"/>
    </row>
    <row r="70" spans="1:12" ht="20.25" customHeight="1" thickBot="1">
      <c r="A70" s="36" t="s">
        <v>182</v>
      </c>
      <c r="B70" s="70"/>
      <c r="C70" s="106"/>
      <c r="D70" s="110"/>
      <c r="E70" s="161">
        <v>-0.104</v>
      </c>
      <c r="F70" s="144"/>
      <c r="G70" s="162">
        <v>8.9999999999999993E-3</v>
      </c>
      <c r="H70" s="163"/>
      <c r="I70" s="162">
        <v>-0.09</v>
      </c>
      <c r="J70" s="163"/>
      <c r="K70" s="164">
        <v>7.4999999999999997E-2</v>
      </c>
    </row>
    <row r="71" spans="1:12" s="34" customFormat="1" ht="20.25" customHeight="1" thickTop="1">
      <c r="A71" s="22" t="s">
        <v>115</v>
      </c>
      <c r="B71" s="101"/>
      <c r="C71" s="95"/>
      <c r="D71" s="94"/>
      <c r="G71" s="150"/>
      <c r="H71" s="150"/>
      <c r="I71" s="150"/>
      <c r="J71" s="150"/>
      <c r="K71" s="150"/>
    </row>
    <row r="72" spans="1:12" ht="20.25" customHeight="1" thickBot="1">
      <c r="A72" s="22" t="s">
        <v>114</v>
      </c>
      <c r="B72" s="70"/>
      <c r="C72" s="95"/>
      <c r="D72" s="94"/>
      <c r="E72" s="145">
        <v>429318</v>
      </c>
      <c r="F72" s="122"/>
      <c r="G72" s="154">
        <v>319871</v>
      </c>
      <c r="H72" s="150"/>
      <c r="I72" s="154">
        <v>429318</v>
      </c>
      <c r="J72" s="150"/>
      <c r="K72" s="154">
        <v>319871</v>
      </c>
      <c r="L72" s="106"/>
    </row>
    <row r="73" spans="1:12" ht="20.25" customHeight="1" thickTop="1">
      <c r="A73" s="22" t="s">
        <v>183</v>
      </c>
      <c r="B73" s="70"/>
      <c r="C73" s="95"/>
      <c r="D73" s="94"/>
      <c r="E73" s="100"/>
      <c r="F73" s="34"/>
      <c r="G73" s="150"/>
      <c r="H73" s="150"/>
      <c r="I73" s="155"/>
      <c r="J73" s="150"/>
      <c r="K73" s="150"/>
    </row>
    <row r="74" spans="1:12" ht="20.25" customHeight="1" thickBot="1">
      <c r="A74" s="36" t="s">
        <v>182</v>
      </c>
      <c r="B74" s="70"/>
      <c r="C74" s="95"/>
      <c r="D74" s="94"/>
      <c r="E74" s="161">
        <v>-0.10299999999999999</v>
      </c>
      <c r="F74" s="144"/>
      <c r="G74" s="162">
        <v>8.9999999999999993E-3</v>
      </c>
      <c r="H74" s="163"/>
      <c r="I74" s="162">
        <v>-8.8999999999999996E-2</v>
      </c>
      <c r="J74" s="163"/>
      <c r="K74" s="164">
        <v>7.4999999999999997E-2</v>
      </c>
    </row>
    <row r="75" spans="1:12" s="34" customFormat="1" ht="20.25" customHeight="1" thickTop="1">
      <c r="A75" s="22" t="s">
        <v>115</v>
      </c>
      <c r="B75" s="101"/>
      <c r="C75" s="95"/>
      <c r="D75" s="94"/>
      <c r="G75" s="150"/>
      <c r="H75" s="150"/>
      <c r="I75" s="150"/>
      <c r="J75" s="150"/>
      <c r="K75" s="150"/>
    </row>
    <row r="76" spans="1:12" ht="20.25" customHeight="1" thickBot="1">
      <c r="A76" s="22" t="s">
        <v>114</v>
      </c>
      <c r="B76" s="70"/>
      <c r="C76" s="95"/>
      <c r="D76" s="94"/>
      <c r="E76" s="145">
        <v>433087</v>
      </c>
      <c r="F76" s="122"/>
      <c r="G76" s="154">
        <v>321213</v>
      </c>
      <c r="H76" s="150"/>
      <c r="I76" s="154">
        <v>433087</v>
      </c>
      <c r="J76" s="150"/>
      <c r="K76" s="154">
        <v>321213</v>
      </c>
    </row>
    <row r="77" spans="1:12" ht="20.25" customHeight="1" thickTop="1">
      <c r="C77" s="72"/>
      <c r="D77" s="31"/>
      <c r="E77" s="72"/>
      <c r="G77" s="72"/>
    </row>
    <row r="78" spans="1:12" ht="20.25" customHeight="1">
      <c r="A78" s="14" t="s">
        <v>4</v>
      </c>
      <c r="C78" s="73"/>
      <c r="D78" s="29"/>
      <c r="E78" s="73"/>
      <c r="G78" s="73"/>
      <c r="I78" s="54"/>
    </row>
  </sheetData>
  <mergeCells count="4">
    <mergeCell ref="I45:K45"/>
    <mergeCell ref="E45:G45"/>
    <mergeCell ref="E6:G6"/>
    <mergeCell ref="I6:K6"/>
  </mergeCells>
  <printOptions horizontalCentered="1"/>
  <pageMargins left="0.98425196850393704" right="0.31496062992125984" top="0.78740157480314965" bottom="0.39370078740157483" header="0.19685039370078741" footer="0.19685039370078741"/>
  <pageSetup paperSize="9" scale="80" firstPageNumber="2" fitToHeight="0" orientation="portrait" useFirstPageNumber="1" r:id="rId1"/>
  <headerFooter alignWithMargins="0"/>
  <rowBreaks count="1" manualBreakCount="1">
    <brk id="39" max="10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showGridLines="0" view="pageBreakPreview" zoomScale="85" zoomScaleNormal="100" zoomScaleSheetLayoutView="85" workbookViewId="0">
      <selection activeCell="A23" sqref="A23"/>
    </sheetView>
  </sheetViews>
  <sheetFormatPr defaultColWidth="9.28515625" defaultRowHeight="21.6" customHeight="1"/>
  <cols>
    <col min="1" max="1" width="57.42578125" style="1" customWidth="1"/>
    <col min="2" max="2" width="1.5703125" style="1" customWidth="1"/>
    <col min="3" max="3" width="15.5703125" style="1" customWidth="1"/>
    <col min="4" max="4" width="1.5703125" style="1" customWidth="1"/>
    <col min="5" max="5" width="15.5703125" style="1" customWidth="1"/>
    <col min="6" max="6" width="1.5703125" style="1" customWidth="1"/>
    <col min="7" max="7" width="15.5703125" style="1" customWidth="1"/>
    <col min="8" max="8" width="1.5703125" style="1" customWidth="1"/>
    <col min="9" max="9" width="15.5703125" style="1" customWidth="1"/>
    <col min="10" max="10" width="1.5703125" style="1" customWidth="1"/>
    <col min="11" max="11" width="15.5703125" style="1" customWidth="1"/>
    <col min="12" max="12" width="1.5703125" style="1" customWidth="1"/>
    <col min="13" max="13" width="15.5703125" style="1" customWidth="1"/>
    <col min="14" max="16384" width="9.28515625" style="1"/>
  </cols>
  <sheetData>
    <row r="1" spans="1:13" ht="21.6" customHeight="1">
      <c r="M1" s="4" t="s">
        <v>50</v>
      </c>
    </row>
    <row r="2" spans="1:13" ht="21.6" customHeight="1">
      <c r="A2" s="102" t="s">
        <v>133</v>
      </c>
      <c r="B2" s="124"/>
      <c r="C2" s="124"/>
      <c r="D2" s="124"/>
      <c r="E2" s="124"/>
      <c r="F2" s="124"/>
      <c r="G2" s="124"/>
      <c r="H2" s="124"/>
      <c r="J2" s="125"/>
      <c r="K2" s="126"/>
      <c r="L2" s="126"/>
      <c r="M2" s="126"/>
    </row>
    <row r="3" spans="1:13" ht="21.6" customHeight="1">
      <c r="A3" s="127" t="s">
        <v>110</v>
      </c>
      <c r="B3" s="128"/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128"/>
    </row>
    <row r="4" spans="1:13" ht="21.6" customHeight="1">
      <c r="A4" s="5" t="s">
        <v>202</v>
      </c>
      <c r="B4" s="128"/>
      <c r="C4" s="128"/>
      <c r="D4" s="128"/>
      <c r="E4" s="128"/>
      <c r="F4" s="128"/>
      <c r="G4" s="128"/>
      <c r="H4" s="128"/>
      <c r="I4" s="128"/>
      <c r="J4" s="128"/>
      <c r="K4" s="128"/>
      <c r="L4" s="128"/>
      <c r="M4" s="128"/>
    </row>
    <row r="5" spans="1:13" ht="21.6" customHeight="1">
      <c r="A5" s="129"/>
      <c r="B5" s="127"/>
      <c r="C5" s="127"/>
      <c r="D5" s="127"/>
      <c r="E5" s="127"/>
      <c r="F5" s="127"/>
      <c r="G5" s="127"/>
      <c r="H5" s="127"/>
      <c r="I5" s="130"/>
      <c r="J5" s="127"/>
      <c r="K5" s="130"/>
      <c r="L5" s="130"/>
      <c r="M5" s="2" t="s">
        <v>49</v>
      </c>
    </row>
    <row r="6" spans="1:13" ht="21.6" customHeight="1">
      <c r="A6" s="129"/>
      <c r="B6" s="127"/>
      <c r="C6" s="168" t="s">
        <v>111</v>
      </c>
      <c r="D6" s="168"/>
      <c r="E6" s="168"/>
      <c r="F6" s="168"/>
      <c r="G6" s="168"/>
      <c r="H6" s="168"/>
      <c r="I6" s="168"/>
      <c r="J6" s="168"/>
      <c r="K6" s="168"/>
      <c r="L6" s="168"/>
      <c r="M6" s="168"/>
    </row>
    <row r="7" spans="1:13" s="110" customFormat="1" ht="21.6" customHeight="1">
      <c r="C7" s="110" t="s">
        <v>94</v>
      </c>
      <c r="I7" s="167" t="s">
        <v>2</v>
      </c>
      <c r="J7" s="167"/>
      <c r="K7" s="167"/>
      <c r="L7" s="94"/>
      <c r="M7" s="132" t="s">
        <v>99</v>
      </c>
    </row>
    <row r="8" spans="1:13" s="110" customFormat="1" ht="21.6" customHeight="1">
      <c r="C8" s="110" t="s">
        <v>103</v>
      </c>
      <c r="I8" s="110" t="s">
        <v>29</v>
      </c>
      <c r="J8" s="94"/>
      <c r="M8" s="132" t="s">
        <v>100</v>
      </c>
    </row>
    <row r="9" spans="1:13" ht="21.6" customHeight="1">
      <c r="C9" s="131" t="s">
        <v>102</v>
      </c>
      <c r="E9" s="131" t="s">
        <v>58</v>
      </c>
      <c r="F9" s="94"/>
      <c r="G9" s="131" t="s">
        <v>84</v>
      </c>
      <c r="I9" s="131" t="s">
        <v>93</v>
      </c>
      <c r="K9" s="131" t="s">
        <v>3</v>
      </c>
      <c r="L9" s="94"/>
      <c r="M9" s="133" t="s">
        <v>101</v>
      </c>
    </row>
    <row r="10" spans="1:13" ht="21.6" customHeight="1">
      <c r="A10" s="102" t="s">
        <v>129</v>
      </c>
      <c r="C10" s="6">
        <v>221449</v>
      </c>
      <c r="D10" s="6"/>
      <c r="E10" s="6">
        <v>82318</v>
      </c>
      <c r="F10" s="6"/>
      <c r="G10" s="6">
        <v>392750</v>
      </c>
      <c r="H10" s="6"/>
      <c r="I10" s="6">
        <v>30000</v>
      </c>
      <c r="J10" s="3"/>
      <c r="K10" s="6">
        <v>348434</v>
      </c>
      <c r="L10" s="6"/>
      <c r="M10" s="6">
        <f>SUM(C10:K10)</f>
        <v>1074951</v>
      </c>
    </row>
    <row r="11" spans="1:13" ht="21.6" customHeight="1">
      <c r="A11" s="1" t="s">
        <v>51</v>
      </c>
      <c r="C11" s="8">
        <v>0</v>
      </c>
      <c r="D11" s="6"/>
      <c r="E11" s="8">
        <v>0</v>
      </c>
      <c r="F11" s="6"/>
      <c r="G11" s="8">
        <v>0</v>
      </c>
      <c r="H11" s="6"/>
      <c r="I11" s="8">
        <v>0</v>
      </c>
      <c r="J11" s="3"/>
      <c r="K11" s="8">
        <f>PL!G62</f>
        <v>2744</v>
      </c>
      <c r="L11" s="6"/>
      <c r="M11" s="8">
        <f>SUM(C11:L11)</f>
        <v>2744</v>
      </c>
    </row>
    <row r="12" spans="1:13" ht="21.6" customHeight="1">
      <c r="A12" s="1" t="s">
        <v>104</v>
      </c>
      <c r="C12" s="9">
        <v>0</v>
      </c>
      <c r="D12" s="6"/>
      <c r="E12" s="9">
        <v>0</v>
      </c>
      <c r="F12" s="6"/>
      <c r="G12" s="9">
        <v>0</v>
      </c>
      <c r="H12" s="6"/>
      <c r="I12" s="9">
        <v>0</v>
      </c>
      <c r="J12" s="3"/>
      <c r="K12" s="9">
        <v>0</v>
      </c>
      <c r="L12" s="6"/>
      <c r="M12" s="9">
        <f>SUM(C12:L12)</f>
        <v>0</v>
      </c>
    </row>
    <row r="13" spans="1:13" ht="21.6" customHeight="1">
      <c r="A13" s="1" t="s">
        <v>52</v>
      </c>
      <c r="C13" s="6">
        <f>SUM(C11:C12)</f>
        <v>0</v>
      </c>
      <c r="D13" s="6"/>
      <c r="E13" s="6">
        <f>SUM(E11:E12)</f>
        <v>0</v>
      </c>
      <c r="F13" s="6"/>
      <c r="G13" s="6">
        <f>SUM(G11:G12)</f>
        <v>0</v>
      </c>
      <c r="H13" s="6"/>
      <c r="I13" s="6">
        <f>SUM(I11:I12)</f>
        <v>0</v>
      </c>
      <c r="J13" s="3"/>
      <c r="K13" s="6">
        <f>SUM(K11:K12)</f>
        <v>2744</v>
      </c>
      <c r="L13" s="6"/>
      <c r="M13" s="6">
        <f>SUM(C13:L13)</f>
        <v>2744</v>
      </c>
    </row>
    <row r="14" spans="1:13" ht="21.6" customHeight="1">
      <c r="A14" s="106" t="s">
        <v>172</v>
      </c>
      <c r="C14" s="6">
        <v>0</v>
      </c>
      <c r="D14" s="6"/>
      <c r="E14" s="6">
        <v>0</v>
      </c>
      <c r="F14" s="6"/>
      <c r="G14" s="6">
        <v>0</v>
      </c>
      <c r="H14" s="6"/>
      <c r="I14" s="6">
        <v>0</v>
      </c>
      <c r="J14" s="3"/>
      <c r="K14" s="6">
        <v>-39861</v>
      </c>
      <c r="L14" s="6"/>
      <c r="M14" s="6">
        <f>SUM(C14:K14)</f>
        <v>-39861</v>
      </c>
    </row>
    <row r="15" spans="1:13" ht="21.6" customHeight="1" thickBot="1">
      <c r="A15" s="102" t="s">
        <v>200</v>
      </c>
      <c r="C15" s="7">
        <f>SUM(C10:C14)-C13</f>
        <v>221449</v>
      </c>
      <c r="D15" s="134"/>
      <c r="E15" s="7">
        <f>SUM(E10:E14)-E13</f>
        <v>82318</v>
      </c>
      <c r="F15" s="134"/>
      <c r="G15" s="7">
        <f>SUM(G10:G14)-G13</f>
        <v>392750</v>
      </c>
      <c r="H15" s="134"/>
      <c r="I15" s="7">
        <f>SUM(I10:I14)-I13</f>
        <v>30000</v>
      </c>
      <c r="J15" s="135"/>
      <c r="K15" s="7">
        <f>SUM(K10:K14)-K13</f>
        <v>311317</v>
      </c>
      <c r="L15" s="134"/>
      <c r="M15" s="7">
        <f>SUM(M10:M14)-M13</f>
        <v>1037834</v>
      </c>
    </row>
    <row r="16" spans="1:13" ht="21.6" customHeight="1" thickTop="1">
      <c r="A16" s="102"/>
      <c r="C16" s="6"/>
      <c r="D16" s="6"/>
      <c r="E16" s="6"/>
      <c r="F16" s="6"/>
      <c r="G16" s="6"/>
      <c r="H16" s="6"/>
      <c r="I16" s="6"/>
      <c r="J16" s="3"/>
      <c r="K16" s="6"/>
      <c r="L16" s="6"/>
      <c r="M16" s="6"/>
    </row>
    <row r="17" spans="1:13" ht="21.6" customHeight="1">
      <c r="A17" s="102" t="s">
        <v>167</v>
      </c>
      <c r="C17" s="6">
        <v>221449</v>
      </c>
      <c r="D17" s="6"/>
      <c r="E17" s="6">
        <v>82318</v>
      </c>
      <c r="F17" s="6"/>
      <c r="G17" s="6">
        <v>392750</v>
      </c>
      <c r="H17" s="6"/>
      <c r="I17" s="6">
        <v>30000</v>
      </c>
      <c r="J17" s="3"/>
      <c r="K17" s="6">
        <v>213080</v>
      </c>
      <c r="L17" s="6"/>
      <c r="M17" s="6">
        <f>SUM(C17:K17)</f>
        <v>939597</v>
      </c>
    </row>
    <row r="18" spans="1:13" ht="21.6" customHeight="1">
      <c r="A18" s="1" t="s">
        <v>185</v>
      </c>
      <c r="C18" s="8">
        <v>0</v>
      </c>
      <c r="D18" s="6"/>
      <c r="E18" s="8">
        <v>0</v>
      </c>
      <c r="F18" s="6"/>
      <c r="G18" s="8">
        <v>0</v>
      </c>
      <c r="H18" s="6"/>
      <c r="I18" s="8">
        <v>0</v>
      </c>
      <c r="J18" s="3"/>
      <c r="K18" s="8">
        <f>PL!E62</f>
        <v>-44819</v>
      </c>
      <c r="L18" s="6"/>
      <c r="M18" s="8">
        <f>SUM(C18:L18)</f>
        <v>-44819</v>
      </c>
    </row>
    <row r="19" spans="1:13" ht="21.6" customHeight="1">
      <c r="A19" s="1" t="s">
        <v>104</v>
      </c>
      <c r="C19" s="9">
        <v>0</v>
      </c>
      <c r="D19" s="6"/>
      <c r="E19" s="9">
        <v>0</v>
      </c>
      <c r="F19" s="6"/>
      <c r="G19" s="9">
        <v>0</v>
      </c>
      <c r="H19" s="6"/>
      <c r="I19" s="9">
        <v>0</v>
      </c>
      <c r="J19" s="3"/>
      <c r="K19" s="9">
        <v>0</v>
      </c>
      <c r="L19" s="6"/>
      <c r="M19" s="9">
        <f>SUM(C19:L19)</f>
        <v>0</v>
      </c>
    </row>
    <row r="20" spans="1:13" ht="21.6" customHeight="1">
      <c r="A20" s="1" t="s">
        <v>52</v>
      </c>
      <c r="C20" s="6">
        <f>SUM(C18:C19)</f>
        <v>0</v>
      </c>
      <c r="D20" s="6"/>
      <c r="E20" s="6">
        <f>SUM(E18:E19)</f>
        <v>0</v>
      </c>
      <c r="F20" s="6"/>
      <c r="G20" s="6">
        <f>SUM(G18:G19)</f>
        <v>0</v>
      </c>
      <c r="H20" s="6"/>
      <c r="I20" s="6">
        <f>SUM(I18:I19)</f>
        <v>0</v>
      </c>
      <c r="J20" s="3"/>
      <c r="K20" s="6">
        <f>SUM(K18:K19)</f>
        <v>-44819</v>
      </c>
      <c r="L20" s="6"/>
      <c r="M20" s="6">
        <f>SUM(C20:L20)</f>
        <v>-44819</v>
      </c>
    </row>
    <row r="21" spans="1:13" ht="21.6" customHeight="1">
      <c r="A21" s="1" t="s">
        <v>193</v>
      </c>
      <c r="C21" s="6">
        <v>221449</v>
      </c>
      <c r="D21" s="6"/>
      <c r="E21" s="6">
        <v>44291</v>
      </c>
      <c r="F21" s="6"/>
      <c r="G21" s="6">
        <v>0</v>
      </c>
      <c r="H21" s="6"/>
      <c r="I21" s="6">
        <v>0</v>
      </c>
      <c r="J21" s="6"/>
      <c r="K21" s="6">
        <v>0</v>
      </c>
      <c r="L21" s="6"/>
      <c r="M21" s="6">
        <f>SUM(C21:K21)</f>
        <v>265740</v>
      </c>
    </row>
    <row r="22" spans="1:13" ht="21.6" customHeight="1">
      <c r="A22" s="1" t="s">
        <v>215</v>
      </c>
      <c r="C22" s="6">
        <v>0</v>
      </c>
      <c r="D22" s="6"/>
      <c r="E22" s="6">
        <v>392646</v>
      </c>
      <c r="F22" s="6"/>
      <c r="G22" s="6">
        <v>-392646</v>
      </c>
      <c r="H22" s="6"/>
      <c r="I22" s="6">
        <v>0</v>
      </c>
      <c r="J22" s="6"/>
      <c r="K22" s="6">
        <v>0</v>
      </c>
      <c r="L22" s="6"/>
      <c r="M22" s="6">
        <f>SUM(C22:K22)</f>
        <v>0</v>
      </c>
    </row>
    <row r="23" spans="1:13" ht="21.6" customHeight="1">
      <c r="A23" s="1" t="s">
        <v>184</v>
      </c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</row>
    <row r="24" spans="1:13" ht="21.6" customHeight="1">
      <c r="A24" s="1" t="s">
        <v>194</v>
      </c>
      <c r="C24" s="6">
        <v>33</v>
      </c>
      <c r="D24" s="6"/>
      <c r="E24" s="6">
        <v>154</v>
      </c>
      <c r="F24" s="6"/>
      <c r="G24" s="6">
        <v>-104</v>
      </c>
      <c r="H24" s="6"/>
      <c r="I24" s="6">
        <v>0</v>
      </c>
      <c r="J24" s="3"/>
      <c r="K24" s="6">
        <v>0</v>
      </c>
      <c r="L24" s="6"/>
      <c r="M24" s="6">
        <f>SUM(C24:K24)</f>
        <v>83</v>
      </c>
    </row>
    <row r="25" spans="1:13" ht="21.6" customHeight="1" thickBot="1">
      <c r="A25" s="102" t="s">
        <v>201</v>
      </c>
      <c r="C25" s="7">
        <f>SUM(C17:C24)-C20</f>
        <v>442931</v>
      </c>
      <c r="D25" s="134"/>
      <c r="E25" s="7">
        <f>SUM(E17:E24)-E20</f>
        <v>519409</v>
      </c>
      <c r="F25" s="134"/>
      <c r="G25" s="7">
        <f>SUM(G17:G24)-G20</f>
        <v>0</v>
      </c>
      <c r="H25" s="134"/>
      <c r="I25" s="7">
        <f>SUM(I17:I24)-I20</f>
        <v>30000</v>
      </c>
      <c r="J25" s="135"/>
      <c r="K25" s="7">
        <f>SUM(K17:K24)-K20</f>
        <v>168261</v>
      </c>
      <c r="L25" s="134"/>
      <c r="M25" s="7">
        <f>SUM(M17:M24)-M20</f>
        <v>1160601</v>
      </c>
    </row>
    <row r="26" spans="1:13" ht="21.6" customHeight="1" thickTop="1">
      <c r="M26" s="136"/>
    </row>
    <row r="27" spans="1:13" ht="21.6" customHeight="1">
      <c r="A27" s="1" t="s">
        <v>4</v>
      </c>
    </row>
  </sheetData>
  <mergeCells count="2">
    <mergeCell ref="I7:K7"/>
    <mergeCell ref="C6:M6"/>
  </mergeCells>
  <phoneticPr fontId="0" type="noConversion"/>
  <printOptions horizontalCentered="1"/>
  <pageMargins left="0.39370078740157483" right="0.78740157480314965" top="0.98425196850393704" bottom="0.39370078740157483" header="0.19685039370078741" footer="0.19685039370078741"/>
  <pageSetup paperSize="9" scale="80" firstPageNumber="2" fitToHeight="0" orientation="landscape" useFirstPageNumber="1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showGridLines="0" view="pageBreakPreview" zoomScale="85" zoomScaleNormal="85" zoomScaleSheetLayoutView="85" workbookViewId="0">
      <selection activeCell="A14" sqref="A14"/>
    </sheetView>
  </sheetViews>
  <sheetFormatPr defaultColWidth="9.28515625" defaultRowHeight="21.6" customHeight="1"/>
  <cols>
    <col min="1" max="1" width="55.28515625" style="1" customWidth="1"/>
    <col min="2" max="2" width="1.5703125" style="1" customWidth="1"/>
    <col min="3" max="3" width="15.5703125" style="1" customWidth="1"/>
    <col min="4" max="4" width="1.5703125" style="1" customWidth="1"/>
    <col min="5" max="5" width="15.5703125" style="1" customWidth="1"/>
    <col min="6" max="6" width="1.5703125" style="1" customWidth="1"/>
    <col min="7" max="7" width="15.5703125" style="1" customWidth="1"/>
    <col min="8" max="8" width="1.5703125" style="1" customWidth="1"/>
    <col min="9" max="9" width="15.5703125" style="1" customWidth="1"/>
    <col min="10" max="10" width="1.5703125" style="1" customWidth="1"/>
    <col min="11" max="11" width="15.5703125" style="1" customWidth="1"/>
    <col min="12" max="12" width="1.5703125" style="1" customWidth="1"/>
    <col min="13" max="13" width="15.5703125" style="1" customWidth="1"/>
    <col min="14" max="16384" width="9.28515625" style="1"/>
  </cols>
  <sheetData>
    <row r="1" spans="1:13" ht="21.6" customHeight="1">
      <c r="M1" s="4" t="s">
        <v>50</v>
      </c>
    </row>
    <row r="2" spans="1:13" ht="21.6" customHeight="1">
      <c r="A2" s="102" t="s">
        <v>133</v>
      </c>
      <c r="B2" s="124"/>
      <c r="C2" s="124"/>
      <c r="D2" s="124"/>
      <c r="E2" s="124"/>
      <c r="F2" s="124"/>
      <c r="G2" s="124"/>
      <c r="H2" s="124"/>
      <c r="J2" s="125"/>
      <c r="K2" s="126"/>
      <c r="L2" s="126"/>
      <c r="M2" s="126"/>
    </row>
    <row r="3" spans="1:13" ht="21.6" customHeight="1">
      <c r="A3" s="127" t="s">
        <v>112</v>
      </c>
      <c r="B3" s="128"/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128"/>
    </row>
    <row r="4" spans="1:13" ht="21.6" customHeight="1">
      <c r="A4" s="5" t="s">
        <v>202</v>
      </c>
      <c r="B4" s="128"/>
      <c r="C4" s="128"/>
      <c r="D4" s="128"/>
      <c r="E4" s="128"/>
      <c r="F4" s="128"/>
      <c r="G4" s="128"/>
      <c r="H4" s="128"/>
      <c r="I4" s="128"/>
      <c r="J4" s="128"/>
      <c r="K4" s="128"/>
      <c r="L4" s="128"/>
      <c r="M4" s="128"/>
    </row>
    <row r="5" spans="1:13" ht="21.6" customHeight="1">
      <c r="A5" s="129"/>
      <c r="B5" s="127"/>
      <c r="C5" s="127"/>
      <c r="D5" s="127"/>
      <c r="E5" s="127"/>
      <c r="F5" s="127"/>
      <c r="G5" s="127"/>
      <c r="H5" s="127"/>
      <c r="I5" s="130"/>
      <c r="J5" s="127"/>
      <c r="K5" s="130"/>
      <c r="L5" s="130"/>
      <c r="M5" s="2" t="s">
        <v>49</v>
      </c>
    </row>
    <row r="6" spans="1:13" ht="21.6" customHeight="1">
      <c r="A6" s="129"/>
      <c r="B6" s="127"/>
      <c r="C6" s="168" t="s">
        <v>96</v>
      </c>
      <c r="D6" s="168"/>
      <c r="E6" s="168"/>
      <c r="F6" s="168"/>
      <c r="G6" s="168"/>
      <c r="H6" s="168"/>
      <c r="I6" s="168"/>
      <c r="J6" s="168"/>
      <c r="K6" s="168"/>
      <c r="L6" s="168"/>
      <c r="M6" s="168"/>
    </row>
    <row r="7" spans="1:13" s="110" customFormat="1" ht="21.6" customHeight="1">
      <c r="C7" s="110" t="s">
        <v>94</v>
      </c>
      <c r="I7" s="167" t="s">
        <v>2</v>
      </c>
      <c r="J7" s="167"/>
      <c r="K7" s="167"/>
      <c r="L7" s="94"/>
      <c r="M7" s="132" t="s">
        <v>99</v>
      </c>
    </row>
    <row r="8" spans="1:13" s="110" customFormat="1" ht="21.6" customHeight="1">
      <c r="C8" s="110" t="s">
        <v>103</v>
      </c>
      <c r="I8" s="110" t="s">
        <v>29</v>
      </c>
      <c r="J8" s="94"/>
      <c r="M8" s="132" t="s">
        <v>100</v>
      </c>
    </row>
    <row r="9" spans="1:13" ht="21.6" customHeight="1">
      <c r="C9" s="131" t="s">
        <v>102</v>
      </c>
      <c r="E9" s="131" t="s">
        <v>58</v>
      </c>
      <c r="F9" s="94"/>
      <c r="G9" s="131" t="s">
        <v>84</v>
      </c>
      <c r="I9" s="131" t="s">
        <v>93</v>
      </c>
      <c r="K9" s="131" t="s">
        <v>3</v>
      </c>
      <c r="L9" s="94"/>
      <c r="M9" s="133" t="s">
        <v>101</v>
      </c>
    </row>
    <row r="10" spans="1:13" ht="21.6" customHeight="1">
      <c r="A10" s="102" t="s">
        <v>169</v>
      </c>
      <c r="C10" s="6">
        <v>221449</v>
      </c>
      <c r="D10" s="6"/>
      <c r="E10" s="6">
        <v>82318</v>
      </c>
      <c r="F10" s="6"/>
      <c r="G10" s="6">
        <v>392750</v>
      </c>
      <c r="H10" s="6"/>
      <c r="I10" s="6">
        <v>30000</v>
      </c>
      <c r="J10" s="3"/>
      <c r="K10" s="6">
        <v>306838</v>
      </c>
      <c r="L10" s="6"/>
      <c r="M10" s="6">
        <f>SUM(C10:K10)</f>
        <v>1033355</v>
      </c>
    </row>
    <row r="11" spans="1:13" ht="21.6" customHeight="1">
      <c r="A11" s="1" t="s">
        <v>51</v>
      </c>
      <c r="C11" s="137">
        <v>0</v>
      </c>
      <c r="D11" s="136"/>
      <c r="E11" s="137">
        <v>0</v>
      </c>
      <c r="F11" s="138"/>
      <c r="G11" s="137">
        <v>0</v>
      </c>
      <c r="H11" s="138"/>
      <c r="I11" s="137">
        <v>0</v>
      </c>
      <c r="J11" s="139"/>
      <c r="K11" s="137">
        <f>PL!K62</f>
        <v>23996</v>
      </c>
      <c r="L11" s="138"/>
      <c r="M11" s="137">
        <f>SUM(E11:K11)</f>
        <v>23996</v>
      </c>
    </row>
    <row r="12" spans="1:13" ht="21.6" customHeight="1">
      <c r="A12" s="1" t="s">
        <v>104</v>
      </c>
      <c r="C12" s="140">
        <v>0</v>
      </c>
      <c r="D12" s="136"/>
      <c r="E12" s="140">
        <v>0</v>
      </c>
      <c r="F12" s="138"/>
      <c r="G12" s="140">
        <v>0</v>
      </c>
      <c r="H12" s="138"/>
      <c r="I12" s="140">
        <v>0</v>
      </c>
      <c r="J12" s="139"/>
      <c r="K12" s="140">
        <v>0</v>
      </c>
      <c r="L12" s="138"/>
      <c r="M12" s="140">
        <v>0</v>
      </c>
    </row>
    <row r="13" spans="1:13" ht="21.6" customHeight="1">
      <c r="A13" s="1" t="s">
        <v>52</v>
      </c>
      <c r="C13" s="138">
        <f>SUM(C11:C12)</f>
        <v>0</v>
      </c>
      <c r="D13" s="136"/>
      <c r="E13" s="138">
        <f>SUM(E11:E12)</f>
        <v>0</v>
      </c>
      <c r="F13" s="138"/>
      <c r="G13" s="138">
        <f>SUM(G11:G12)</f>
        <v>0</v>
      </c>
      <c r="H13" s="138"/>
      <c r="I13" s="138">
        <f>SUM(I11:I12)</f>
        <v>0</v>
      </c>
      <c r="J13" s="139"/>
      <c r="K13" s="138">
        <f>SUM(K11:K12)</f>
        <v>23996</v>
      </c>
      <c r="L13" s="138"/>
      <c r="M13" s="138">
        <f>SUM(M11:M12)</f>
        <v>23996</v>
      </c>
    </row>
    <row r="14" spans="1:13" ht="21.6" customHeight="1">
      <c r="A14" s="106" t="s">
        <v>172</v>
      </c>
      <c r="C14" s="6">
        <v>0</v>
      </c>
      <c r="D14" s="6"/>
      <c r="E14" s="6">
        <v>0</v>
      </c>
      <c r="F14" s="6"/>
      <c r="G14" s="6">
        <v>0</v>
      </c>
      <c r="H14" s="6"/>
      <c r="I14" s="6">
        <v>0</v>
      </c>
      <c r="J14" s="6"/>
      <c r="K14" s="138">
        <v>-39861</v>
      </c>
      <c r="L14" s="6"/>
      <c r="M14" s="6">
        <f>SUM(C14:K14)</f>
        <v>-39861</v>
      </c>
    </row>
    <row r="15" spans="1:13" ht="21.6" customHeight="1" thickBot="1">
      <c r="A15" s="102" t="s">
        <v>200</v>
      </c>
      <c r="B15" s="102"/>
      <c r="C15" s="7">
        <f>SUM(C10:C14)-C13</f>
        <v>221449</v>
      </c>
      <c r="D15" s="6"/>
      <c r="E15" s="7">
        <f>SUM(E10:E14)-E13</f>
        <v>82318</v>
      </c>
      <c r="F15" s="6"/>
      <c r="G15" s="7">
        <f>SUM(G10:G14)-G13</f>
        <v>392750</v>
      </c>
      <c r="H15" s="6"/>
      <c r="I15" s="7">
        <f>SUM(I10:I14)-I13</f>
        <v>30000</v>
      </c>
      <c r="J15" s="3"/>
      <c r="K15" s="7">
        <f>SUM(K10:K14)-K13</f>
        <v>290973</v>
      </c>
      <c r="L15" s="6"/>
      <c r="M15" s="7">
        <f>SUM(M10:M14)-M13</f>
        <v>1017490</v>
      </c>
    </row>
    <row r="16" spans="1:13" ht="21.6" customHeight="1" thickTop="1">
      <c r="A16" s="102"/>
      <c r="B16" s="102"/>
      <c r="C16" s="138"/>
      <c r="D16" s="141"/>
      <c r="E16" s="138"/>
      <c r="F16" s="138"/>
      <c r="G16" s="138"/>
      <c r="H16" s="138"/>
      <c r="I16" s="138"/>
      <c r="J16" s="139"/>
      <c r="K16" s="138"/>
      <c r="L16" s="138"/>
      <c r="M16" s="138"/>
    </row>
    <row r="17" spans="1:13" ht="21.6" customHeight="1">
      <c r="A17" s="102" t="s">
        <v>167</v>
      </c>
      <c r="C17" s="6">
        <v>221449</v>
      </c>
      <c r="D17" s="6"/>
      <c r="E17" s="6">
        <v>82318</v>
      </c>
      <c r="F17" s="6"/>
      <c r="G17" s="6">
        <v>392750</v>
      </c>
      <c r="H17" s="6"/>
      <c r="I17" s="6">
        <v>30000</v>
      </c>
      <c r="J17" s="3"/>
      <c r="K17" s="6">
        <v>185875</v>
      </c>
      <c r="L17" s="6"/>
      <c r="M17" s="6">
        <f>SUM(C17:K17)</f>
        <v>912392</v>
      </c>
    </row>
    <row r="18" spans="1:13" ht="21.6" customHeight="1">
      <c r="A18" s="1" t="s">
        <v>185</v>
      </c>
      <c r="C18" s="137">
        <v>0</v>
      </c>
      <c r="D18" s="136"/>
      <c r="E18" s="137">
        <v>0</v>
      </c>
      <c r="F18" s="138"/>
      <c r="G18" s="137">
        <v>0</v>
      </c>
      <c r="H18" s="138"/>
      <c r="I18" s="137">
        <v>0</v>
      </c>
      <c r="J18" s="3"/>
      <c r="K18" s="8">
        <f>PL!I62</f>
        <v>-38502</v>
      </c>
      <c r="L18" s="6"/>
      <c r="M18" s="8">
        <f>SUM(C18:K18)</f>
        <v>-38502</v>
      </c>
    </row>
    <row r="19" spans="1:13" ht="21.6" customHeight="1">
      <c r="A19" s="1" t="s">
        <v>104</v>
      </c>
      <c r="C19" s="140">
        <v>0</v>
      </c>
      <c r="D19" s="136"/>
      <c r="E19" s="140">
        <v>0</v>
      </c>
      <c r="F19" s="138"/>
      <c r="G19" s="140">
        <v>0</v>
      </c>
      <c r="H19" s="138"/>
      <c r="I19" s="140">
        <v>0</v>
      </c>
      <c r="J19" s="139"/>
      <c r="K19" s="140">
        <v>0</v>
      </c>
      <c r="L19" s="138"/>
      <c r="M19" s="140">
        <v>0</v>
      </c>
    </row>
    <row r="20" spans="1:13" ht="21.6" customHeight="1">
      <c r="A20" s="1" t="s">
        <v>52</v>
      </c>
      <c r="C20" s="138">
        <f>SUM(C18:C19)</f>
        <v>0</v>
      </c>
      <c r="D20" s="136"/>
      <c r="E20" s="138">
        <f>SUM(E18:E19)</f>
        <v>0</v>
      </c>
      <c r="F20" s="138"/>
      <c r="G20" s="138">
        <f>SUM(G18:G19)</f>
        <v>0</v>
      </c>
      <c r="H20" s="138"/>
      <c r="I20" s="138">
        <f>SUM(I18:I19)</f>
        <v>0</v>
      </c>
      <c r="J20" s="139"/>
      <c r="K20" s="138">
        <f>SUM(K18:K19)</f>
        <v>-38502</v>
      </c>
      <c r="L20" s="138"/>
      <c r="M20" s="138">
        <f>SUM(M18:M19)</f>
        <v>-38502</v>
      </c>
    </row>
    <row r="21" spans="1:13" ht="21.6" customHeight="1">
      <c r="A21" s="1" t="s">
        <v>193</v>
      </c>
      <c r="C21" s="6">
        <v>221449</v>
      </c>
      <c r="D21" s="6"/>
      <c r="E21" s="6">
        <v>44291</v>
      </c>
      <c r="F21" s="6"/>
      <c r="G21" s="6">
        <v>0</v>
      </c>
      <c r="H21" s="6"/>
      <c r="I21" s="6">
        <v>0</v>
      </c>
      <c r="J21" s="6"/>
      <c r="K21" s="6">
        <v>0</v>
      </c>
      <c r="L21" s="6"/>
      <c r="M21" s="6">
        <f>SUM(C21:K21)</f>
        <v>265740</v>
      </c>
    </row>
    <row r="22" spans="1:13" ht="21.6" customHeight="1">
      <c r="A22" s="1" t="s">
        <v>215</v>
      </c>
      <c r="C22" s="6">
        <v>0</v>
      </c>
      <c r="D22" s="6"/>
      <c r="E22" s="6">
        <v>392646</v>
      </c>
      <c r="F22" s="6"/>
      <c r="G22" s="6">
        <v>-392646</v>
      </c>
      <c r="H22" s="6"/>
      <c r="I22" s="6">
        <v>0</v>
      </c>
      <c r="J22" s="6"/>
      <c r="K22" s="6">
        <v>0</v>
      </c>
      <c r="L22" s="6"/>
      <c r="M22" s="6">
        <f>SUM(C22:K22)</f>
        <v>0</v>
      </c>
    </row>
    <row r="23" spans="1:13" ht="21.6" customHeight="1">
      <c r="A23" s="1" t="s">
        <v>184</v>
      </c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</row>
    <row r="24" spans="1:13" ht="21.6" customHeight="1">
      <c r="A24" s="1" t="s">
        <v>194</v>
      </c>
      <c r="C24" s="6">
        <v>33</v>
      </c>
      <c r="D24" s="6"/>
      <c r="E24" s="6">
        <v>154</v>
      </c>
      <c r="F24" s="6"/>
      <c r="G24" s="6">
        <v>-104</v>
      </c>
      <c r="H24" s="6"/>
      <c r="I24" s="6">
        <v>0</v>
      </c>
      <c r="J24" s="3"/>
      <c r="K24" s="6">
        <v>0</v>
      </c>
      <c r="L24" s="6"/>
      <c r="M24" s="6">
        <f>SUM(C24:K24)</f>
        <v>83</v>
      </c>
    </row>
    <row r="25" spans="1:13" ht="21.6" customHeight="1" thickBot="1">
      <c r="A25" s="102" t="s">
        <v>201</v>
      </c>
      <c r="C25" s="7">
        <f>SUM(C17:C24)-C20</f>
        <v>442931</v>
      </c>
      <c r="D25" s="6"/>
      <c r="E25" s="7">
        <f>SUM(E17:E24)-E20</f>
        <v>519409</v>
      </c>
      <c r="F25" s="6"/>
      <c r="G25" s="7">
        <f>SUM(G17:G24)-G20</f>
        <v>0</v>
      </c>
      <c r="H25" s="6"/>
      <c r="I25" s="7">
        <f>SUM(I17:I24)-I20</f>
        <v>30000</v>
      </c>
      <c r="J25" s="3"/>
      <c r="K25" s="7">
        <f>SUM(K17:K24)-K20</f>
        <v>147373</v>
      </c>
      <c r="L25" s="6"/>
      <c r="M25" s="7">
        <f>SUM(M17:M24)-M20</f>
        <v>1139713</v>
      </c>
    </row>
    <row r="26" spans="1:13" ht="9.75" customHeight="1" thickTop="1"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</row>
    <row r="27" spans="1:13" ht="21.6" customHeight="1">
      <c r="A27" s="1" t="s">
        <v>4</v>
      </c>
    </row>
  </sheetData>
  <mergeCells count="2">
    <mergeCell ref="C6:M6"/>
    <mergeCell ref="I7:K7"/>
  </mergeCells>
  <printOptions horizontalCentered="1"/>
  <pageMargins left="0.39370078740157483" right="0.78740157480314965" top="0.98425196850393704" bottom="0.39370078740157483" header="0.19685039370078741" footer="0.19685039370078741"/>
  <pageSetup paperSize="9" scale="80" firstPageNumber="2" fitToHeight="0" orientation="landscape" useFirstPageNumber="1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9"/>
  <sheetViews>
    <sheetView showGridLines="0" view="pageBreakPreview" zoomScale="85" zoomScaleNormal="70" zoomScaleSheetLayoutView="85" workbookViewId="0">
      <selection activeCell="E36" sqref="E36"/>
    </sheetView>
  </sheetViews>
  <sheetFormatPr defaultColWidth="9.28515625" defaultRowHeight="20.25" customHeight="1"/>
  <cols>
    <col min="1" max="1" width="33.5703125" style="14" customWidth="1"/>
    <col min="2" max="2" width="12.5703125" style="14" customWidth="1"/>
    <col min="3" max="3" width="7.28515625" style="14" customWidth="1"/>
    <col min="4" max="4" width="0.7109375" style="14" customWidth="1"/>
    <col min="5" max="5" width="14.42578125" style="14" customWidth="1"/>
    <col min="6" max="6" width="0.7109375" style="14" customWidth="1"/>
    <col min="7" max="7" width="14.42578125" style="14" customWidth="1"/>
    <col min="8" max="8" width="0.7109375" style="14" customWidth="1"/>
    <col min="9" max="9" width="13.42578125" style="14" customWidth="1"/>
    <col min="10" max="10" width="0.7109375" style="14" customWidth="1"/>
    <col min="11" max="11" width="13.42578125" style="14" customWidth="1"/>
    <col min="12" max="16384" width="9.28515625" style="14"/>
  </cols>
  <sheetData>
    <row r="1" spans="1:11" ht="20.25" customHeight="1">
      <c r="A1" s="63"/>
      <c r="B1" s="34"/>
      <c r="C1" s="38"/>
      <c r="D1" s="62"/>
      <c r="E1" s="64"/>
      <c r="G1" s="64"/>
      <c r="K1" s="64" t="s">
        <v>50</v>
      </c>
    </row>
    <row r="2" spans="1:11" ht="20.25" customHeight="1">
      <c r="A2" s="10" t="s">
        <v>133</v>
      </c>
      <c r="B2" s="11"/>
      <c r="C2" s="12"/>
      <c r="D2" s="13"/>
      <c r="E2" s="12"/>
      <c r="G2" s="12"/>
    </row>
    <row r="3" spans="1:11" ht="20.25" customHeight="1">
      <c r="A3" s="69" t="s">
        <v>137</v>
      </c>
      <c r="B3" s="36"/>
      <c r="C3" s="74"/>
      <c r="D3" s="75"/>
      <c r="E3" s="74"/>
      <c r="G3" s="74"/>
    </row>
    <row r="4" spans="1:11" ht="20.25" customHeight="1">
      <c r="A4" s="65" t="s">
        <v>202</v>
      </c>
      <c r="C4" s="13"/>
      <c r="D4" s="13"/>
      <c r="E4" s="13"/>
      <c r="G4" s="13"/>
    </row>
    <row r="5" spans="1:11" ht="20.25" customHeight="1">
      <c r="D5" s="27"/>
      <c r="E5" s="18"/>
      <c r="G5" s="18"/>
      <c r="K5" s="66" t="s">
        <v>49</v>
      </c>
    </row>
    <row r="6" spans="1:11" ht="20.25" customHeight="1">
      <c r="D6" s="27"/>
      <c r="E6" s="166" t="s">
        <v>95</v>
      </c>
      <c r="F6" s="166"/>
      <c r="G6" s="166"/>
      <c r="I6" s="165" t="s">
        <v>96</v>
      </c>
      <c r="J6" s="165"/>
      <c r="K6" s="165"/>
    </row>
    <row r="7" spans="1:11" ht="20.25" customHeight="1">
      <c r="C7" s="143" t="s">
        <v>5</v>
      </c>
      <c r="D7" s="27"/>
      <c r="E7" s="21">
        <v>2022</v>
      </c>
      <c r="F7" s="24"/>
      <c r="G7" s="21">
        <v>2021</v>
      </c>
      <c r="I7" s="21">
        <v>2022</v>
      </c>
      <c r="J7" s="24"/>
      <c r="K7" s="21">
        <v>2021</v>
      </c>
    </row>
    <row r="8" spans="1:11" ht="20.25" customHeight="1">
      <c r="A8" s="10" t="s">
        <v>90</v>
      </c>
      <c r="C8" s="19"/>
      <c r="D8" s="27"/>
      <c r="E8" s="26"/>
      <c r="G8" s="26"/>
    </row>
    <row r="9" spans="1:11" ht="20.25" customHeight="1">
      <c r="A9" s="36" t="s">
        <v>178</v>
      </c>
      <c r="B9" s="76"/>
      <c r="C9" s="36"/>
      <c r="D9" s="36"/>
      <c r="E9" s="46">
        <f>PL!E60</f>
        <v>-51203</v>
      </c>
      <c r="G9" s="46">
        <f>PL!G60</f>
        <v>4415</v>
      </c>
      <c r="I9" s="46">
        <f>PL!I60</f>
        <v>-45716</v>
      </c>
      <c r="J9" s="46"/>
      <c r="K9" s="46">
        <f>PL!K60</f>
        <v>22345</v>
      </c>
    </row>
    <row r="10" spans="1:11" ht="20.25" customHeight="1">
      <c r="A10" s="36" t="s">
        <v>97</v>
      </c>
      <c r="B10" s="76"/>
      <c r="C10" s="36"/>
      <c r="D10" s="36"/>
      <c r="E10" s="48"/>
      <c r="G10" s="48"/>
      <c r="I10" s="48"/>
      <c r="J10" s="46"/>
      <c r="K10" s="48"/>
    </row>
    <row r="11" spans="1:11" ht="20.25" customHeight="1">
      <c r="A11" s="36" t="s">
        <v>98</v>
      </c>
      <c r="B11" s="76"/>
      <c r="C11" s="36"/>
      <c r="D11" s="36"/>
      <c r="J11" s="46"/>
    </row>
    <row r="12" spans="1:11" ht="20.25" customHeight="1">
      <c r="A12" s="36" t="s">
        <v>71</v>
      </c>
      <c r="B12" s="36"/>
      <c r="C12" s="106"/>
      <c r="D12" s="106"/>
      <c r="E12" s="82">
        <v>5185</v>
      </c>
      <c r="F12" s="106"/>
      <c r="G12" s="82">
        <v>5739</v>
      </c>
      <c r="H12" s="155"/>
      <c r="I12" s="48">
        <v>4047</v>
      </c>
      <c r="J12" s="155"/>
      <c r="K12" s="82">
        <v>5322</v>
      </c>
    </row>
    <row r="13" spans="1:11" ht="20.25" customHeight="1">
      <c r="A13" s="76" t="s">
        <v>165</v>
      </c>
      <c r="B13" s="76"/>
      <c r="C13" s="108">
        <v>9</v>
      </c>
      <c r="D13" s="106"/>
      <c r="E13" s="82">
        <v>63730</v>
      </c>
      <c r="F13" s="106"/>
      <c r="G13" s="82">
        <v>68605</v>
      </c>
      <c r="H13" s="155"/>
      <c r="I13" s="48">
        <v>60015</v>
      </c>
      <c r="J13" s="155"/>
      <c r="K13" s="82">
        <v>67740</v>
      </c>
    </row>
    <row r="14" spans="1:11" ht="20.25" customHeight="1">
      <c r="A14" s="111" t="s">
        <v>154</v>
      </c>
      <c r="B14" s="76"/>
      <c r="C14" s="91">
        <v>10</v>
      </c>
      <c r="D14" s="106"/>
      <c r="E14" s="82">
        <v>-99</v>
      </c>
      <c r="F14" s="106"/>
      <c r="G14" s="82">
        <v>-15</v>
      </c>
      <c r="H14" s="155"/>
      <c r="I14" s="48">
        <v>-99</v>
      </c>
      <c r="J14" s="155"/>
      <c r="K14" s="82">
        <v>-15</v>
      </c>
    </row>
    <row r="15" spans="1:11" ht="20.25" customHeight="1">
      <c r="A15" s="36" t="s">
        <v>140</v>
      </c>
      <c r="B15" s="76"/>
      <c r="C15" s="91">
        <v>10</v>
      </c>
      <c r="D15" s="106"/>
      <c r="E15" s="82">
        <v>-31</v>
      </c>
      <c r="F15" s="106"/>
      <c r="G15" s="82">
        <v>-5</v>
      </c>
      <c r="H15" s="155"/>
      <c r="I15" s="83">
        <v>-31</v>
      </c>
      <c r="J15" s="155"/>
      <c r="K15" s="82">
        <v>-5</v>
      </c>
    </row>
    <row r="16" spans="1:11" ht="20.25" customHeight="1">
      <c r="A16" s="36" t="s">
        <v>188</v>
      </c>
      <c r="B16" s="76"/>
      <c r="C16" s="91"/>
      <c r="D16" s="106"/>
      <c r="E16" s="82">
        <v>0</v>
      </c>
      <c r="F16" s="106"/>
      <c r="G16" s="82">
        <v>-1</v>
      </c>
      <c r="H16" s="155"/>
      <c r="I16" s="83">
        <v>0</v>
      </c>
      <c r="J16" s="155"/>
      <c r="K16" s="82">
        <v>-1</v>
      </c>
    </row>
    <row r="17" spans="1:11" ht="20.25" customHeight="1">
      <c r="A17" s="76" t="s">
        <v>72</v>
      </c>
      <c r="B17" s="36"/>
      <c r="C17" s="91"/>
      <c r="E17" s="82"/>
      <c r="F17" s="82"/>
      <c r="G17" s="48"/>
      <c r="H17" s="155"/>
      <c r="I17" s="83"/>
      <c r="J17" s="155"/>
      <c r="K17" s="48"/>
    </row>
    <row r="18" spans="1:11" ht="20.25" customHeight="1">
      <c r="A18" s="76" t="s">
        <v>89</v>
      </c>
      <c r="B18" s="76"/>
      <c r="C18" s="91"/>
      <c r="D18" s="106"/>
      <c r="E18" s="82">
        <v>-7537</v>
      </c>
      <c r="F18" s="82"/>
      <c r="G18" s="82">
        <v>-10736</v>
      </c>
      <c r="H18" s="155"/>
      <c r="I18" s="83">
        <v>-7537</v>
      </c>
      <c r="J18" s="155"/>
      <c r="K18" s="82">
        <v>-10736</v>
      </c>
    </row>
    <row r="19" spans="1:11" ht="20.25" customHeight="1">
      <c r="A19" s="36" t="s">
        <v>144</v>
      </c>
      <c r="B19" s="76"/>
      <c r="C19" s="106"/>
      <c r="D19" s="106"/>
      <c r="E19" s="82">
        <v>-172</v>
      </c>
      <c r="F19" s="82"/>
      <c r="G19" s="82">
        <v>-220</v>
      </c>
      <c r="H19" s="155"/>
      <c r="I19" s="82">
        <v>-166</v>
      </c>
      <c r="J19" s="155"/>
      <c r="K19" s="82">
        <v>-213</v>
      </c>
    </row>
    <row r="20" spans="1:11" ht="20.25" customHeight="1">
      <c r="A20" s="113" t="s">
        <v>64</v>
      </c>
      <c r="B20" s="76"/>
      <c r="C20" s="106"/>
      <c r="D20" s="106"/>
      <c r="E20" s="82">
        <v>-2320</v>
      </c>
      <c r="F20" s="82"/>
      <c r="G20" s="82">
        <v>626</v>
      </c>
      <c r="H20" s="155"/>
      <c r="I20" s="82">
        <v>-2389</v>
      </c>
      <c r="J20" s="155"/>
      <c r="K20" s="82">
        <v>568</v>
      </c>
    </row>
    <row r="21" spans="1:11" ht="20.25" customHeight="1">
      <c r="A21" s="157" t="s">
        <v>203</v>
      </c>
      <c r="B21" s="76"/>
      <c r="C21" s="106"/>
      <c r="D21" s="106"/>
      <c r="E21" s="82">
        <v>0</v>
      </c>
      <c r="F21" s="82"/>
      <c r="G21" s="82">
        <v>0</v>
      </c>
      <c r="H21" s="155"/>
      <c r="I21" s="82">
        <v>-10000</v>
      </c>
      <c r="J21" s="155"/>
      <c r="K21" s="82">
        <v>-30000</v>
      </c>
    </row>
    <row r="22" spans="1:11" ht="20.25" customHeight="1">
      <c r="A22" s="76" t="s">
        <v>75</v>
      </c>
      <c r="B22" s="76"/>
      <c r="C22" s="106"/>
      <c r="D22" s="106"/>
      <c r="E22" s="81">
        <v>24997</v>
      </c>
      <c r="F22" s="106"/>
      <c r="G22" s="81">
        <v>43270</v>
      </c>
      <c r="H22" s="155"/>
      <c r="I22" s="81">
        <v>25010</v>
      </c>
      <c r="J22" s="155"/>
      <c r="K22" s="81">
        <v>43588</v>
      </c>
    </row>
    <row r="23" spans="1:11" ht="20.25" customHeight="1">
      <c r="A23" s="36" t="s">
        <v>68</v>
      </c>
      <c r="B23" s="76"/>
      <c r="C23" s="36"/>
      <c r="D23" s="36"/>
      <c r="G23" s="1"/>
    </row>
    <row r="24" spans="1:11" ht="20.25" customHeight="1">
      <c r="A24" s="36" t="s">
        <v>36</v>
      </c>
      <c r="B24" s="76"/>
      <c r="C24" s="36"/>
      <c r="D24" s="36"/>
      <c r="E24" s="46">
        <f>SUM(E9:E22)</f>
        <v>32550</v>
      </c>
      <c r="G24" s="46">
        <f>SUM(G9:G22)</f>
        <v>111678</v>
      </c>
      <c r="I24" s="46">
        <f>SUM(I9:I22)</f>
        <v>23134</v>
      </c>
      <c r="J24" s="46"/>
      <c r="K24" s="46">
        <f>SUM(K9:K22)</f>
        <v>98593</v>
      </c>
    </row>
    <row r="25" spans="1:11" ht="20.25" customHeight="1">
      <c r="A25" s="36" t="s">
        <v>37</v>
      </c>
      <c r="B25" s="76"/>
      <c r="C25" s="36"/>
      <c r="D25" s="36"/>
      <c r="E25" s="77"/>
      <c r="G25" s="88"/>
      <c r="I25" s="77"/>
      <c r="J25" s="77"/>
      <c r="K25" s="77"/>
    </row>
    <row r="26" spans="1:11" ht="20.25" customHeight="1">
      <c r="A26" s="36" t="s">
        <v>38</v>
      </c>
      <c r="B26" s="76"/>
      <c r="C26" s="36"/>
      <c r="D26" s="36"/>
      <c r="E26" s="48">
        <v>1434</v>
      </c>
      <c r="F26" s="106"/>
      <c r="G26" s="48">
        <v>876</v>
      </c>
      <c r="H26" s="155"/>
      <c r="I26" s="48">
        <v>180</v>
      </c>
      <c r="J26" s="155"/>
      <c r="K26" s="48">
        <v>-4970</v>
      </c>
    </row>
    <row r="27" spans="1:11" ht="20.25" customHeight="1">
      <c r="A27" s="36" t="s">
        <v>158</v>
      </c>
      <c r="B27" s="76"/>
      <c r="C27" s="36"/>
      <c r="D27" s="36"/>
      <c r="E27" s="48">
        <v>-8470</v>
      </c>
      <c r="F27" s="106"/>
      <c r="G27" s="48">
        <v>-6955</v>
      </c>
      <c r="H27" s="155"/>
      <c r="I27" s="83">
        <v>0</v>
      </c>
      <c r="J27" s="155"/>
      <c r="K27" s="48">
        <v>0</v>
      </c>
    </row>
    <row r="28" spans="1:11" ht="20.25" customHeight="1">
      <c r="A28" s="36" t="s">
        <v>45</v>
      </c>
      <c r="B28" s="36"/>
      <c r="C28" s="36"/>
      <c r="D28" s="36"/>
      <c r="E28" s="48">
        <v>40588</v>
      </c>
      <c r="F28" s="106"/>
      <c r="G28" s="48">
        <v>62309</v>
      </c>
      <c r="H28" s="155"/>
      <c r="I28" s="48">
        <v>40588</v>
      </c>
      <c r="J28" s="155"/>
      <c r="K28" s="48">
        <v>62309</v>
      </c>
    </row>
    <row r="29" spans="1:11" ht="20.25" customHeight="1">
      <c r="A29" s="36" t="s">
        <v>39</v>
      </c>
      <c r="B29" s="76"/>
      <c r="C29" s="36"/>
      <c r="D29" s="36"/>
      <c r="E29" s="48">
        <v>204466</v>
      </c>
      <c r="F29" s="106"/>
      <c r="G29" s="48">
        <v>-15419</v>
      </c>
      <c r="H29" s="155"/>
      <c r="I29" s="48">
        <v>204466</v>
      </c>
      <c r="J29" s="155"/>
      <c r="K29" s="48">
        <v>-15419</v>
      </c>
    </row>
    <row r="30" spans="1:11" ht="20.25" customHeight="1">
      <c r="A30" s="36" t="s">
        <v>74</v>
      </c>
      <c r="B30" s="76"/>
      <c r="C30" s="36"/>
      <c r="D30" s="36"/>
      <c r="E30" s="146">
        <v>21733</v>
      </c>
      <c r="F30" s="106"/>
      <c r="G30" s="158">
        <v>-4866</v>
      </c>
      <c r="H30" s="155"/>
      <c r="I30" s="158">
        <v>21733</v>
      </c>
      <c r="J30" s="155"/>
      <c r="K30" s="158">
        <v>-4866</v>
      </c>
    </row>
    <row r="31" spans="1:11" ht="20.25" customHeight="1">
      <c r="A31" s="36" t="s">
        <v>73</v>
      </c>
      <c r="B31" s="76"/>
      <c r="C31" s="36"/>
      <c r="D31" s="36"/>
      <c r="E31" s="48">
        <v>10112</v>
      </c>
      <c r="F31" s="106"/>
      <c r="G31" s="48">
        <v>14127</v>
      </c>
      <c r="H31" s="155"/>
      <c r="I31" s="48">
        <v>10112</v>
      </c>
      <c r="J31" s="155"/>
      <c r="K31" s="48">
        <v>14127</v>
      </c>
    </row>
    <row r="32" spans="1:11" ht="20.25" customHeight="1">
      <c r="A32" s="36" t="s">
        <v>210</v>
      </c>
      <c r="B32" s="76"/>
      <c r="C32" s="36"/>
      <c r="D32" s="36"/>
      <c r="E32" s="48">
        <v>-2564</v>
      </c>
      <c r="F32" s="106"/>
      <c r="G32" s="48">
        <v>0</v>
      </c>
      <c r="H32" s="155"/>
      <c r="I32" s="48">
        <v>-2564</v>
      </c>
      <c r="J32" s="155"/>
      <c r="K32" s="48">
        <v>0</v>
      </c>
    </row>
    <row r="33" spans="1:11" ht="20.25" customHeight="1">
      <c r="A33" s="36" t="s">
        <v>40</v>
      </c>
      <c r="B33" s="76"/>
      <c r="C33" s="36"/>
      <c r="D33" s="36"/>
      <c r="E33" s="48">
        <v>-1486</v>
      </c>
      <c r="F33" s="106"/>
      <c r="G33" s="48">
        <v>-1041</v>
      </c>
      <c r="H33" s="155"/>
      <c r="I33" s="48">
        <v>101</v>
      </c>
      <c r="J33" s="155"/>
      <c r="K33" s="48">
        <v>-234</v>
      </c>
    </row>
    <row r="34" spans="1:11" ht="20.25" customHeight="1">
      <c r="A34" s="36" t="s">
        <v>106</v>
      </c>
      <c r="B34" s="76"/>
      <c r="C34" s="36"/>
      <c r="D34" s="36"/>
      <c r="E34" s="147"/>
      <c r="F34" s="106"/>
      <c r="G34" s="159"/>
      <c r="H34" s="155"/>
      <c r="I34" s="159"/>
      <c r="J34" s="155"/>
      <c r="K34" s="159"/>
    </row>
    <row r="35" spans="1:11" ht="20.25" customHeight="1">
      <c r="A35" s="36" t="s">
        <v>41</v>
      </c>
      <c r="B35" s="76"/>
      <c r="C35" s="36"/>
      <c r="D35" s="36"/>
      <c r="E35" s="48">
        <v>517</v>
      </c>
      <c r="F35" s="106"/>
      <c r="G35" s="48">
        <v>3035</v>
      </c>
      <c r="H35" s="155"/>
      <c r="I35" s="48">
        <v>-19</v>
      </c>
      <c r="J35" s="155"/>
      <c r="K35" s="48">
        <v>725</v>
      </c>
    </row>
    <row r="36" spans="1:11" ht="20.25" customHeight="1">
      <c r="A36" s="22" t="s">
        <v>141</v>
      </c>
      <c r="B36" s="98"/>
      <c r="C36" s="22"/>
      <c r="D36" s="22"/>
      <c r="E36" s="46">
        <v>-3257</v>
      </c>
      <c r="F36" s="106"/>
      <c r="G36" s="46">
        <v>19029</v>
      </c>
      <c r="H36" s="155"/>
      <c r="I36" s="46">
        <v>-3403</v>
      </c>
      <c r="J36" s="155"/>
      <c r="K36" s="48">
        <v>19227</v>
      </c>
    </row>
    <row r="37" spans="1:11" ht="20.25" customHeight="1">
      <c r="A37" s="22" t="s">
        <v>42</v>
      </c>
      <c r="B37" s="98"/>
      <c r="C37" s="22"/>
      <c r="D37" s="22"/>
      <c r="E37" s="46">
        <v>-3660</v>
      </c>
      <c r="F37" s="106"/>
      <c r="G37" s="46">
        <v>-8911</v>
      </c>
      <c r="H37" s="155"/>
      <c r="I37" s="46">
        <v>-3294</v>
      </c>
      <c r="J37" s="155"/>
      <c r="K37" s="46">
        <v>-8956</v>
      </c>
    </row>
    <row r="38" spans="1:11" ht="20.25" customHeight="1">
      <c r="A38" s="22" t="s">
        <v>162</v>
      </c>
      <c r="B38" s="98"/>
      <c r="C38" s="22"/>
      <c r="D38" s="22"/>
      <c r="E38" s="68">
        <v>-298</v>
      </c>
      <c r="F38" s="106"/>
      <c r="G38" s="68">
        <v>-12113</v>
      </c>
      <c r="H38" s="155"/>
      <c r="I38" s="68">
        <v>-298</v>
      </c>
      <c r="J38" s="155"/>
      <c r="K38" s="68">
        <v>-12113</v>
      </c>
    </row>
    <row r="39" spans="1:11" ht="20.25" customHeight="1">
      <c r="A39" s="36" t="s">
        <v>90</v>
      </c>
      <c r="B39" s="76"/>
      <c r="C39" s="36"/>
      <c r="D39" s="36"/>
      <c r="E39" s="46">
        <f>SUM(E26:E38)+E24</f>
        <v>291665</v>
      </c>
      <c r="G39" s="46">
        <f>SUM(G26:G38)+G24</f>
        <v>161749</v>
      </c>
      <c r="I39" s="46">
        <f>SUM(I26:I38)+I24</f>
        <v>290736</v>
      </c>
      <c r="J39" s="46"/>
      <c r="K39" s="46">
        <f>SUM(K26:K38)+K24</f>
        <v>148423</v>
      </c>
    </row>
    <row r="40" spans="1:11" ht="20.25" customHeight="1">
      <c r="A40" s="36" t="s">
        <v>145</v>
      </c>
      <c r="B40" s="76"/>
      <c r="C40" s="36"/>
      <c r="D40" s="36"/>
      <c r="E40" s="82">
        <v>172</v>
      </c>
      <c r="F40" s="106"/>
      <c r="G40" s="82">
        <v>220</v>
      </c>
      <c r="H40" s="155"/>
      <c r="I40" s="112">
        <v>166</v>
      </c>
      <c r="J40" s="155"/>
      <c r="K40" s="46">
        <v>213</v>
      </c>
    </row>
    <row r="41" spans="1:11" ht="20.25" customHeight="1">
      <c r="A41" s="156" t="s">
        <v>204</v>
      </c>
      <c r="B41" s="76"/>
      <c r="C41" s="36"/>
      <c r="D41" s="36"/>
      <c r="E41" s="82">
        <v>0</v>
      </c>
      <c r="F41" s="106"/>
      <c r="G41" s="82">
        <v>-515</v>
      </c>
      <c r="H41" s="155"/>
      <c r="I41" s="112">
        <v>0</v>
      </c>
      <c r="J41" s="155"/>
      <c r="K41" s="46">
        <v>-515</v>
      </c>
    </row>
    <row r="42" spans="1:11" ht="20.25" customHeight="1">
      <c r="A42" s="36" t="s">
        <v>146</v>
      </c>
      <c r="B42" s="76"/>
      <c r="C42" s="36"/>
      <c r="D42" s="36"/>
      <c r="E42" s="46">
        <v>-23220</v>
      </c>
      <c r="F42" s="106"/>
      <c r="G42" s="46">
        <v>-43904</v>
      </c>
      <c r="H42" s="155"/>
      <c r="I42" s="112">
        <v>-23282</v>
      </c>
      <c r="J42" s="155"/>
      <c r="K42" s="46">
        <v>-44279</v>
      </c>
    </row>
    <row r="43" spans="1:11" ht="20.25" customHeight="1">
      <c r="A43" s="36" t="s">
        <v>147</v>
      </c>
      <c r="B43" s="78"/>
      <c r="C43" s="36"/>
      <c r="D43" s="36"/>
      <c r="E43" s="46">
        <v>-9436</v>
      </c>
      <c r="F43" s="106"/>
      <c r="G43" s="46">
        <v>-19428</v>
      </c>
      <c r="H43" s="155"/>
      <c r="I43" s="112">
        <v>-6982</v>
      </c>
      <c r="J43" s="155"/>
      <c r="K43" s="46">
        <v>-14854</v>
      </c>
    </row>
    <row r="44" spans="1:11" ht="20.25" customHeight="1">
      <c r="A44" s="69" t="s">
        <v>214</v>
      </c>
      <c r="B44" s="78"/>
      <c r="C44" s="47"/>
      <c r="D44" s="47"/>
      <c r="E44" s="50">
        <f>SUM(E39:E43)</f>
        <v>259181</v>
      </c>
      <c r="G44" s="50">
        <f>SUM(G39:G43)</f>
        <v>98122</v>
      </c>
      <c r="I44" s="50">
        <f>SUM(I39:I43)</f>
        <v>260638</v>
      </c>
      <c r="J44" s="46"/>
      <c r="K44" s="50">
        <f>SUM(K39:K43)</f>
        <v>88988</v>
      </c>
    </row>
    <row r="45" spans="1:11" ht="20.25" customHeight="1">
      <c r="A45" s="69"/>
      <c r="B45" s="78"/>
      <c r="C45" s="47"/>
      <c r="D45" s="47"/>
    </row>
    <row r="46" spans="1:11" ht="20.25" customHeight="1">
      <c r="A46" s="14" t="s">
        <v>4</v>
      </c>
      <c r="B46" s="36"/>
      <c r="C46" s="53"/>
      <c r="D46" s="72"/>
      <c r="E46" s="53"/>
      <c r="G46" s="53"/>
    </row>
    <row r="47" spans="1:11" ht="20.25" customHeight="1">
      <c r="A47" s="63"/>
      <c r="B47" s="34"/>
      <c r="C47" s="38"/>
      <c r="D47" s="62"/>
      <c r="E47" s="64"/>
      <c r="G47" s="64"/>
      <c r="K47" s="64" t="s">
        <v>50</v>
      </c>
    </row>
    <row r="48" spans="1:11" ht="20.25" customHeight="1">
      <c r="A48" s="10" t="s">
        <v>133</v>
      </c>
      <c r="B48" s="11"/>
      <c r="C48" s="12"/>
      <c r="D48" s="13"/>
      <c r="E48" s="12"/>
      <c r="G48" s="12"/>
    </row>
    <row r="49" spans="1:11" ht="20.25" customHeight="1">
      <c r="A49" s="69" t="s">
        <v>138</v>
      </c>
      <c r="B49" s="36"/>
      <c r="C49" s="74"/>
      <c r="D49" s="75"/>
      <c r="E49" s="74"/>
      <c r="G49" s="74"/>
    </row>
    <row r="50" spans="1:11" ht="20.25" customHeight="1">
      <c r="A50" s="65" t="s">
        <v>202</v>
      </c>
      <c r="C50" s="13"/>
      <c r="D50" s="13"/>
      <c r="E50" s="13"/>
      <c r="G50" s="13"/>
    </row>
    <row r="51" spans="1:11" ht="20.25" customHeight="1">
      <c r="D51" s="27"/>
      <c r="E51" s="18"/>
      <c r="G51" s="18"/>
      <c r="K51" s="66" t="s">
        <v>49</v>
      </c>
    </row>
    <row r="52" spans="1:11" ht="20.25" customHeight="1">
      <c r="D52" s="27"/>
      <c r="E52" s="166" t="s">
        <v>111</v>
      </c>
      <c r="F52" s="166"/>
      <c r="G52" s="166"/>
      <c r="I52" s="165" t="s">
        <v>96</v>
      </c>
      <c r="J52" s="165"/>
      <c r="K52" s="165"/>
    </row>
    <row r="53" spans="1:11" ht="20.25" customHeight="1">
      <c r="C53" s="143" t="s">
        <v>5</v>
      </c>
      <c r="D53" s="27"/>
      <c r="E53" s="21">
        <v>2022</v>
      </c>
      <c r="F53" s="24"/>
      <c r="G53" s="21">
        <v>2021</v>
      </c>
      <c r="I53" s="21">
        <v>2022</v>
      </c>
      <c r="J53" s="24"/>
      <c r="K53" s="21">
        <v>2021</v>
      </c>
    </row>
    <row r="54" spans="1:11" ht="20.25" customHeight="1">
      <c r="A54" s="69" t="s">
        <v>191</v>
      </c>
      <c r="B54" s="78"/>
      <c r="C54" s="36"/>
      <c r="D54" s="36"/>
      <c r="E54" s="49"/>
      <c r="G54" s="49"/>
      <c r="I54" s="49"/>
      <c r="J54" s="47"/>
      <c r="K54" s="49"/>
    </row>
    <row r="55" spans="1:11" ht="20.25" customHeight="1">
      <c r="A55" s="36" t="s">
        <v>81</v>
      </c>
      <c r="B55" s="76"/>
      <c r="C55" s="91" t="s">
        <v>159</v>
      </c>
      <c r="D55" s="106"/>
      <c r="E55" s="77">
        <v>-390000</v>
      </c>
      <c r="F55" s="106"/>
      <c r="G55" s="77">
        <v>-350000</v>
      </c>
      <c r="H55" s="155"/>
      <c r="I55" s="77">
        <v>-390000</v>
      </c>
      <c r="J55" s="155"/>
      <c r="K55" s="77">
        <v>-350000</v>
      </c>
    </row>
    <row r="56" spans="1:11" ht="20.25" customHeight="1">
      <c r="A56" s="36" t="s">
        <v>107</v>
      </c>
      <c r="B56" s="76"/>
      <c r="C56" s="91" t="s">
        <v>159</v>
      </c>
      <c r="D56" s="106"/>
      <c r="E56" s="77">
        <v>190000</v>
      </c>
      <c r="F56" s="106"/>
      <c r="G56" s="77">
        <v>280005</v>
      </c>
      <c r="H56" s="155"/>
      <c r="I56" s="77">
        <v>190000</v>
      </c>
      <c r="J56" s="155"/>
      <c r="K56" s="77">
        <v>280005</v>
      </c>
    </row>
    <row r="57" spans="1:11" ht="20.25" customHeight="1">
      <c r="A57" s="36" t="s">
        <v>189</v>
      </c>
      <c r="B57" s="76"/>
      <c r="C57" s="103"/>
      <c r="D57" s="106"/>
      <c r="E57" s="48">
        <v>2032</v>
      </c>
      <c r="F57" s="106"/>
      <c r="G57" s="48">
        <v>-13696</v>
      </c>
      <c r="H57" s="155"/>
      <c r="I57" s="48">
        <v>2032</v>
      </c>
      <c r="J57" s="155"/>
      <c r="K57" s="48">
        <v>-13696</v>
      </c>
    </row>
    <row r="58" spans="1:11" ht="20.25" customHeight="1">
      <c r="A58" s="156" t="s">
        <v>207</v>
      </c>
      <c r="B58" s="76"/>
      <c r="C58" s="103"/>
      <c r="D58" s="106"/>
      <c r="E58" s="48">
        <v>0</v>
      </c>
      <c r="F58" s="106"/>
      <c r="G58" s="48">
        <v>0</v>
      </c>
      <c r="H58" s="155"/>
      <c r="I58" s="48">
        <v>10000</v>
      </c>
      <c r="J58" s="155"/>
      <c r="K58" s="48">
        <v>30000</v>
      </c>
    </row>
    <row r="59" spans="1:11" ht="20.25" customHeight="1">
      <c r="A59" s="76" t="s">
        <v>63</v>
      </c>
      <c r="B59" s="76"/>
      <c r="C59" s="103"/>
      <c r="D59" s="106"/>
      <c r="E59" s="48">
        <v>-9</v>
      </c>
      <c r="F59" s="106"/>
      <c r="G59" s="48">
        <v>-94</v>
      </c>
      <c r="H59" s="155"/>
      <c r="I59" s="48">
        <v>0</v>
      </c>
      <c r="J59" s="155"/>
      <c r="K59" s="48">
        <v>-25</v>
      </c>
    </row>
    <row r="60" spans="1:11" ht="20.25" customHeight="1">
      <c r="A60" s="76" t="s">
        <v>65</v>
      </c>
      <c r="B60" s="76"/>
      <c r="C60" s="103"/>
      <c r="D60" s="106"/>
      <c r="E60" s="48">
        <v>0</v>
      </c>
      <c r="F60" s="106"/>
      <c r="G60" s="48">
        <v>2</v>
      </c>
      <c r="H60" s="155"/>
      <c r="I60" s="48">
        <v>0</v>
      </c>
      <c r="J60" s="155"/>
      <c r="K60" s="48">
        <v>2</v>
      </c>
    </row>
    <row r="61" spans="1:11" ht="20.25" customHeight="1">
      <c r="A61" s="150" t="s">
        <v>205</v>
      </c>
      <c r="B61" s="76"/>
      <c r="C61" s="103"/>
      <c r="D61" s="106"/>
      <c r="E61" s="48">
        <v>-3488</v>
      </c>
      <c r="F61" s="106"/>
      <c r="G61" s="48">
        <v>-3431</v>
      </c>
      <c r="H61" s="155"/>
      <c r="I61" s="48">
        <v>-2245</v>
      </c>
      <c r="J61" s="155"/>
      <c r="K61" s="48">
        <v>-3244</v>
      </c>
    </row>
    <row r="62" spans="1:11" ht="20.25" customHeight="1">
      <c r="A62" s="150" t="s">
        <v>206</v>
      </c>
      <c r="B62" s="78"/>
      <c r="C62" s="103"/>
      <c r="D62" s="106"/>
      <c r="E62" s="48">
        <v>0</v>
      </c>
      <c r="F62" s="106"/>
      <c r="G62" s="48">
        <v>0</v>
      </c>
      <c r="H62" s="155"/>
      <c r="I62" s="48">
        <v>0</v>
      </c>
      <c r="J62" s="155"/>
      <c r="K62" s="48">
        <v>5992</v>
      </c>
    </row>
    <row r="63" spans="1:11" ht="20.25" customHeight="1">
      <c r="A63" s="69" t="s">
        <v>190</v>
      </c>
      <c r="B63" s="78"/>
      <c r="C63" s="93"/>
      <c r="D63" s="36"/>
      <c r="E63" s="50">
        <f>SUM(E55:E62)</f>
        <v>-201465</v>
      </c>
      <c r="G63" s="50">
        <f>SUM(G55:G62)</f>
        <v>-87214</v>
      </c>
      <c r="I63" s="50">
        <f>SUM(I55:I62)</f>
        <v>-190213</v>
      </c>
      <c r="J63" s="46"/>
      <c r="K63" s="50">
        <f>SUM(K55:K62)</f>
        <v>-50966</v>
      </c>
    </row>
    <row r="64" spans="1:11" ht="20.25" customHeight="1">
      <c r="A64" s="69" t="s">
        <v>43</v>
      </c>
      <c r="B64" s="76"/>
      <c r="C64" s="93"/>
      <c r="D64" s="36"/>
      <c r="E64" s="39"/>
      <c r="G64" s="80"/>
      <c r="I64" s="39"/>
      <c r="J64" s="54"/>
      <c r="K64" s="39"/>
    </row>
    <row r="65" spans="1:11" ht="20.25" customHeight="1">
      <c r="A65" s="84" t="s">
        <v>148</v>
      </c>
      <c r="B65" s="76"/>
      <c r="C65" s="91"/>
      <c r="D65" s="106"/>
      <c r="E65" s="39">
        <v>0</v>
      </c>
      <c r="F65" s="106"/>
      <c r="G65" s="39">
        <v>-7915</v>
      </c>
      <c r="H65" s="155"/>
      <c r="I65" s="39">
        <v>0</v>
      </c>
      <c r="J65" s="155"/>
      <c r="K65" s="39">
        <v>-7915</v>
      </c>
    </row>
    <row r="66" spans="1:11" ht="20.25" customHeight="1">
      <c r="A66" s="84" t="s">
        <v>128</v>
      </c>
      <c r="B66" s="76"/>
      <c r="C66" s="91"/>
      <c r="D66" s="106"/>
      <c r="E66" s="39">
        <v>0</v>
      </c>
      <c r="F66" s="106"/>
      <c r="G66" s="39">
        <v>-865000</v>
      </c>
      <c r="H66" s="155"/>
      <c r="I66" s="114">
        <v>0</v>
      </c>
      <c r="J66" s="155"/>
      <c r="K66" s="39">
        <v>-865000</v>
      </c>
    </row>
    <row r="67" spans="1:11" ht="20.25" customHeight="1">
      <c r="A67" s="115" t="s">
        <v>163</v>
      </c>
      <c r="B67" s="76"/>
      <c r="C67" s="91"/>
      <c r="D67" s="106"/>
      <c r="E67" s="39">
        <v>-320000</v>
      </c>
      <c r="F67" s="106"/>
      <c r="G67" s="39">
        <v>815000</v>
      </c>
      <c r="H67" s="155"/>
      <c r="I67" s="39">
        <v>-320000</v>
      </c>
      <c r="J67" s="155"/>
      <c r="K67" s="39">
        <v>815000</v>
      </c>
    </row>
    <row r="68" spans="1:11" ht="20.25" customHeight="1">
      <c r="A68" s="84" t="s">
        <v>164</v>
      </c>
      <c r="B68" s="76"/>
      <c r="C68" s="91"/>
      <c r="D68" s="106"/>
      <c r="E68" s="39">
        <v>0</v>
      </c>
      <c r="F68" s="106"/>
      <c r="G68" s="39">
        <v>0</v>
      </c>
      <c r="H68" s="155"/>
      <c r="I68" s="39">
        <v>0</v>
      </c>
      <c r="J68" s="155"/>
      <c r="K68" s="48">
        <v>14000</v>
      </c>
    </row>
    <row r="69" spans="1:11" ht="20.25" customHeight="1">
      <c r="A69" s="160" t="s">
        <v>208</v>
      </c>
      <c r="B69" s="76"/>
      <c r="C69" s="91"/>
      <c r="D69" s="106"/>
      <c r="E69" s="39">
        <v>0</v>
      </c>
      <c r="F69" s="106"/>
      <c r="G69" s="39">
        <v>0</v>
      </c>
      <c r="H69" s="155"/>
      <c r="I69" s="39">
        <v>-13000</v>
      </c>
      <c r="J69" s="155"/>
      <c r="K69" s="48">
        <v>-33000</v>
      </c>
    </row>
    <row r="70" spans="1:11" ht="20.25" customHeight="1">
      <c r="A70" s="122" t="s">
        <v>187</v>
      </c>
      <c r="B70" s="76"/>
      <c r="C70" s="91" t="s">
        <v>67</v>
      </c>
      <c r="D70" s="106"/>
      <c r="E70" s="39">
        <v>265740</v>
      </c>
      <c r="F70" s="106"/>
      <c r="G70" s="114">
        <v>0</v>
      </c>
      <c r="H70" s="106"/>
      <c r="I70" s="121">
        <v>265740</v>
      </c>
      <c r="J70" s="106"/>
      <c r="K70" s="120">
        <v>0</v>
      </c>
    </row>
    <row r="71" spans="1:11" ht="20.25" customHeight="1">
      <c r="A71" s="1" t="s">
        <v>85</v>
      </c>
      <c r="B71" s="36"/>
      <c r="C71" s="91"/>
      <c r="D71" s="106"/>
      <c r="E71" s="39">
        <v>0</v>
      </c>
      <c r="F71" s="106"/>
      <c r="G71" s="39">
        <v>393800</v>
      </c>
      <c r="H71" s="155"/>
      <c r="I71" s="39">
        <v>0</v>
      </c>
      <c r="J71" s="155"/>
      <c r="K71" s="39">
        <v>393800</v>
      </c>
    </row>
    <row r="72" spans="1:11" ht="20.25" customHeight="1">
      <c r="A72" s="1" t="s">
        <v>149</v>
      </c>
      <c r="B72" s="36"/>
      <c r="C72" s="91"/>
      <c r="D72" s="106"/>
      <c r="E72" s="48">
        <v>0</v>
      </c>
      <c r="F72" s="106"/>
      <c r="G72" s="48">
        <v>-200000</v>
      </c>
      <c r="H72" s="155"/>
      <c r="I72" s="39">
        <v>0</v>
      </c>
      <c r="J72" s="155"/>
      <c r="K72" s="48">
        <v>-200000</v>
      </c>
    </row>
    <row r="73" spans="1:11" ht="20.25" customHeight="1">
      <c r="A73" s="84" t="s">
        <v>142</v>
      </c>
      <c r="B73" s="76"/>
      <c r="C73" s="103"/>
      <c r="D73" s="106"/>
      <c r="E73" s="48">
        <v>-2280</v>
      </c>
      <c r="F73" s="106"/>
      <c r="G73" s="48">
        <v>-3011</v>
      </c>
      <c r="H73" s="155"/>
      <c r="I73" s="48">
        <v>-1949</v>
      </c>
      <c r="J73" s="155"/>
      <c r="K73" s="48">
        <v>-2715</v>
      </c>
    </row>
    <row r="74" spans="1:11" ht="20.25" customHeight="1">
      <c r="A74" s="84" t="s">
        <v>126</v>
      </c>
      <c r="B74" s="76"/>
      <c r="G74" s="150"/>
      <c r="H74" s="150"/>
      <c r="I74" s="150"/>
      <c r="J74" s="150"/>
      <c r="K74" s="150"/>
    </row>
    <row r="75" spans="1:11" ht="20.25" customHeight="1">
      <c r="A75" s="84" t="s">
        <v>125</v>
      </c>
      <c r="B75" s="76"/>
      <c r="C75" s="106"/>
      <c r="D75" s="106"/>
      <c r="E75" s="48">
        <v>0</v>
      </c>
      <c r="F75" s="106"/>
      <c r="G75" s="48">
        <v>-5361</v>
      </c>
      <c r="H75" s="155"/>
      <c r="I75" s="48">
        <v>0</v>
      </c>
      <c r="J75" s="155"/>
      <c r="K75" s="48">
        <v>-5361</v>
      </c>
    </row>
    <row r="76" spans="1:11" ht="20.25" customHeight="1">
      <c r="A76" s="84" t="s">
        <v>186</v>
      </c>
      <c r="B76" s="76"/>
      <c r="C76" s="106"/>
      <c r="D76" s="106"/>
      <c r="E76" s="48">
        <v>83</v>
      </c>
      <c r="F76" s="106"/>
      <c r="G76" s="48">
        <v>0</v>
      </c>
      <c r="H76" s="155"/>
      <c r="I76" s="48">
        <v>83</v>
      </c>
      <c r="J76" s="155"/>
      <c r="K76" s="48">
        <v>0</v>
      </c>
    </row>
    <row r="77" spans="1:11" ht="20.25" customHeight="1">
      <c r="A77" s="106" t="s">
        <v>213</v>
      </c>
      <c r="B77" s="76"/>
      <c r="C77" s="106"/>
      <c r="D77" s="106"/>
      <c r="E77" s="48">
        <v>0</v>
      </c>
      <c r="F77" s="106"/>
      <c r="G77" s="48">
        <v>-39857</v>
      </c>
      <c r="H77" s="155"/>
      <c r="I77" s="48">
        <v>0</v>
      </c>
      <c r="J77" s="155"/>
      <c r="K77" s="46">
        <v>-39857</v>
      </c>
    </row>
    <row r="78" spans="1:11" ht="20.25" customHeight="1">
      <c r="A78" s="69" t="s">
        <v>113</v>
      </c>
      <c r="E78" s="50">
        <f>SUM(E65:E77)</f>
        <v>-56457</v>
      </c>
      <c r="G78" s="50">
        <f>SUM(G65:G77)</f>
        <v>87656</v>
      </c>
      <c r="I78" s="50">
        <f>SUM(I65:I77)</f>
        <v>-69126</v>
      </c>
      <c r="J78" s="46"/>
      <c r="K78" s="50">
        <f>SUM(K65:K77)</f>
        <v>68952</v>
      </c>
    </row>
    <row r="79" spans="1:11" ht="20.25" customHeight="1">
      <c r="A79" s="69" t="s">
        <v>192</v>
      </c>
      <c r="E79" s="48">
        <f>SUM(E44,E63,E78)</f>
        <v>1259</v>
      </c>
      <c r="G79" s="83">
        <f>SUM(G44,G63,G78)</f>
        <v>98564</v>
      </c>
      <c r="I79" s="48">
        <f>SUM(I44,I63,I78)</f>
        <v>1299</v>
      </c>
      <c r="J79" s="46"/>
      <c r="K79" s="48">
        <f>SUM(K44,K63,K78)</f>
        <v>106974</v>
      </c>
    </row>
    <row r="80" spans="1:11" ht="20.25" customHeight="1">
      <c r="A80" s="36" t="s">
        <v>53</v>
      </c>
      <c r="E80" s="119">
        <v>70643</v>
      </c>
      <c r="F80" s="106"/>
      <c r="G80" s="68">
        <v>47203</v>
      </c>
      <c r="H80" s="155"/>
      <c r="I80" s="68">
        <v>61683</v>
      </c>
      <c r="J80" s="155"/>
      <c r="K80" s="68">
        <v>33966</v>
      </c>
    </row>
    <row r="81" spans="1:11" ht="20.25" customHeight="1" thickBot="1">
      <c r="A81" s="69" t="s">
        <v>54</v>
      </c>
      <c r="E81" s="79">
        <f>SUM(E79:E80)</f>
        <v>71902</v>
      </c>
      <c r="G81" s="79">
        <f>SUM(G79:G80)</f>
        <v>145767</v>
      </c>
      <c r="I81" s="79">
        <f>SUM(I79:I80)</f>
        <v>62982</v>
      </c>
      <c r="J81" s="46"/>
      <c r="K81" s="79">
        <f>SUM(K79:K80)</f>
        <v>140940</v>
      </c>
    </row>
    <row r="82" spans="1:11" ht="20.25" customHeight="1" thickTop="1">
      <c r="E82" s="97">
        <f>SUM(E81-BS!F11)</f>
        <v>0</v>
      </c>
      <c r="F82" s="96"/>
      <c r="G82" s="97"/>
      <c r="H82" s="96"/>
      <c r="I82" s="97"/>
      <c r="J82" s="33"/>
      <c r="K82" s="33"/>
    </row>
    <row r="83" spans="1:11" ht="20.25" customHeight="1">
      <c r="A83" s="10" t="s">
        <v>108</v>
      </c>
      <c r="E83" s="33"/>
      <c r="G83" s="33"/>
      <c r="I83" s="33"/>
      <c r="J83" s="33"/>
      <c r="K83" s="33"/>
    </row>
    <row r="84" spans="1:11" ht="20.25" customHeight="1">
      <c r="A84" s="14" t="s">
        <v>109</v>
      </c>
      <c r="E84" s="33"/>
      <c r="G84" s="33"/>
      <c r="I84" s="33"/>
      <c r="J84" s="33"/>
      <c r="K84" s="33"/>
    </row>
    <row r="85" spans="1:11" ht="20.25" customHeight="1">
      <c r="A85" s="122" t="s">
        <v>150</v>
      </c>
      <c r="E85" s="48">
        <v>0</v>
      </c>
      <c r="F85" s="48"/>
      <c r="G85" s="48">
        <v>1696</v>
      </c>
      <c r="H85" s="48"/>
      <c r="I85" s="48">
        <v>0</v>
      </c>
      <c r="J85" s="48"/>
      <c r="K85" s="48">
        <v>1268</v>
      </c>
    </row>
    <row r="86" spans="1:11" ht="20.25" customHeight="1">
      <c r="A86" s="122" t="s">
        <v>170</v>
      </c>
      <c r="E86" s="48">
        <v>0</v>
      </c>
      <c r="F86" s="48"/>
      <c r="G86" s="48">
        <v>60</v>
      </c>
      <c r="H86" s="48"/>
      <c r="I86" s="48">
        <v>0</v>
      </c>
      <c r="J86" s="48"/>
      <c r="K86" s="48">
        <v>60</v>
      </c>
    </row>
    <row r="87" spans="1:11" ht="20.25" customHeight="1">
      <c r="E87" s="48"/>
      <c r="F87" s="48"/>
      <c r="G87" s="121"/>
      <c r="H87" s="121"/>
      <c r="I87" s="121"/>
      <c r="J87" s="121"/>
      <c r="K87" s="121"/>
    </row>
    <row r="88" spans="1:11" ht="20.25" customHeight="1">
      <c r="E88" s="48"/>
      <c r="F88" s="48"/>
      <c r="G88" s="48"/>
      <c r="H88" s="48"/>
      <c r="I88" s="48"/>
      <c r="J88" s="48"/>
      <c r="K88" s="48"/>
    </row>
    <row r="89" spans="1:11" ht="20.25" customHeight="1">
      <c r="A89" s="14" t="s">
        <v>4</v>
      </c>
    </row>
  </sheetData>
  <mergeCells count="4">
    <mergeCell ref="E6:G6"/>
    <mergeCell ref="I6:K6"/>
    <mergeCell ref="E52:G52"/>
    <mergeCell ref="I52:K52"/>
  </mergeCells>
  <printOptions horizontalCentered="1"/>
  <pageMargins left="0.98425196850393704" right="0.31496062992125984" top="0.78740157480314965" bottom="0.39370078740157483" header="0.19685039370078741" footer="0.19685039370078741"/>
  <pageSetup paperSize="9" scale="80" firstPageNumber="2" fitToHeight="0" orientation="portrait" useFirstPageNumber="1" r:id="rId1"/>
  <headerFooter alignWithMargins="0"/>
  <rowBreaks count="1" manualBreakCount="1">
    <brk id="46" max="16383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เอกสาร" ma:contentTypeID="0x0101002C1D328955CF8B4EA09FDE1A8AF44AE2" ma:contentTypeVersion="12" ma:contentTypeDescription="สร้างเอกสารใหม่" ma:contentTypeScope="" ma:versionID="84b7ac834b56e2792596dac5e38823c5">
  <xsd:schema xmlns:xsd="http://www.w3.org/2001/XMLSchema" xmlns:xs="http://www.w3.org/2001/XMLSchema" xmlns:p="http://schemas.microsoft.com/office/2006/metadata/properties" xmlns:ns2="c7965f95-b4bf-46f9-943b-8632934390d8" xmlns:ns3="219c63b2-01cf-4a44-bff2-3b6feb06fedf" targetNamespace="http://schemas.microsoft.com/office/2006/metadata/properties" ma:root="true" ma:fieldsID="871a984e024dce2f69ea03c36b0da634" ns2:_="" ns3:_="">
    <xsd:import namespace="c7965f95-b4bf-46f9-943b-8632934390d8"/>
    <xsd:import namespace="219c63b2-01cf-4a44-bff2-3b6feb06fed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965f95-b4bf-46f9-943b-8632934390d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แท็กรูป" ma:readOnly="false" ma:fieldId="{5cf76f15-5ced-4ddc-b409-7134ff3c332f}" ma:taxonomyMulti="true" ma:sspId="33ef62f9-2e07-484b-bd79-00aec90129f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9c63b2-01cf-4a44-bff2-3b6feb06fedf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dd3767b3-7026-4ca2-810f-92b25cc68676}" ma:internalName="TaxCatchAll" ma:showField="CatchAllData" ma:web="219c63b2-01cf-4a44-bff2-3b6feb06fed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ชนิดเนื้อหา"/>
        <xsd:element ref="dc:title" minOccurs="0" maxOccurs="1" ma:index="4" ma:displayName="ชื่อเรื่อง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19c63b2-01cf-4a44-bff2-3b6feb06fedf" xsi:nil="true"/>
    <lcf76f155ced4ddcb4097134ff3c332f xmlns="c7965f95-b4bf-46f9-943b-8632934390d8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51BAD92A-B147-4C2C-A9F6-D3ABF754466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5E1BCF7-2198-4E37-BA9A-7621993E3694}"/>
</file>

<file path=customXml/itemProps3.xml><?xml version="1.0" encoding="utf-8"?>
<ds:datastoreItem xmlns:ds="http://schemas.openxmlformats.org/officeDocument/2006/customXml" ds:itemID="{8F05F728-2984-4F6C-8F6B-F0D95F9345AF}">
  <ds:schemaRefs>
    <ds:schemaRef ds:uri="http://schemas.microsoft.com/office/2006/metadata/properties"/>
    <ds:schemaRef ds:uri="http://schemas.microsoft.com/office/infopath/2007/PartnerControls"/>
  </ds:schemaRefs>
</ds:datastoreItem>
</file>

<file path=docProps/CustomMKOP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KProdID">
    <vt:lpwstr>ZMOutlook</vt:lpwstr>
  </property>
  <property fmtid="{D5CDD505-2E9C-101B-9397-08002B2CF9AE}" pid="3" name="SizeBefore">
    <vt:lpwstr>70785</vt:lpwstr>
  </property>
  <property fmtid="{D5CDD505-2E9C-101B-9397-08002B2CF9AE}" pid="4" name="OptimizationTime">
    <vt:lpwstr>20220810_1423</vt:lpwstr>
  </property>
</Properties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BS</vt:lpstr>
      <vt:lpstr>PL</vt:lpstr>
      <vt:lpstr>SE-Conso</vt:lpstr>
      <vt:lpstr>SE-Separate</vt:lpstr>
      <vt:lpstr>CF</vt:lpstr>
      <vt:lpstr>BS!Print_Area</vt:lpstr>
      <vt:lpstr>CF!Print_Area</vt:lpstr>
      <vt:lpstr>PL!Print_Area</vt:lpstr>
      <vt:lpstr>'SE-Conso'!Print_Area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xxxxxx</dc:creator>
  <cp:lastModifiedBy>Danita Sirabowornkit</cp:lastModifiedBy>
  <cp:lastPrinted>2022-08-09T02:33:32Z</cp:lastPrinted>
  <dcterms:created xsi:type="dcterms:W3CDTF">1999-03-31T19:46:17Z</dcterms:created>
  <dcterms:modified xsi:type="dcterms:W3CDTF">2022-08-09T02:35:57Z</dcterms:modified>
</cp:coreProperties>
</file>